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округ'!$A$1:$AT$40</definedName>
  </definedNames>
  <calcPr fullCalcOnLoad="1"/>
</workbook>
</file>

<file path=xl/sharedStrings.xml><?xml version="1.0" encoding="utf-8"?>
<sst xmlns="http://schemas.openxmlformats.org/spreadsheetml/2006/main" count="197" uniqueCount="90">
  <si>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</si>
  <si>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</si>
  <si>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</si>
  <si>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</si>
  <si>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</si>
  <si>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</si>
  <si>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</si>
  <si>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</si>
  <si>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</si>
  <si>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</si>
  <si>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</si>
  <si>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</si>
  <si>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</si>
  <si>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</si>
  <si>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</si>
  <si>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</si>
  <si>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</si>
  <si>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</si>
  <si>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</si>
  <si>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</si>
  <si>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</si>
  <si>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</si>
  <si>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</si>
  <si>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</si>
  <si>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</si>
  <si>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</si>
  <si>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</si>
  <si>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</si>
  <si>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</si>
  <si>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</si>
  <si>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</si>
  <si>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</si>
  <si>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</si>
  <si>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</si>
  <si>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</si>
  <si>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</si>
  <si>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</si>
  <si>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</si>
  <si>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</si>
  <si>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</si>
  <si>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</si>
  <si>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</si>
  <si>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</si>
  <si>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</si>
  <si>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</si>
  <si>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</si>
  <si>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</si>
  <si>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</si>
  <si>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</si>
  <si>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</si>
  <si>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</si>
  <si>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деревянные  жилые дома благоустроенные без газоснабжения</t>
  </si>
  <si>
    <t xml:space="preserve">неблагоустроенные жилые дома с газоснабжением </t>
  </si>
  <si>
    <t xml:space="preserve">неблагоустроенные жилые дома без  газоснабжения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</si>
  <si>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</si>
  <si>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</si>
  <si>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</si>
  <si>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</si>
  <si>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</si>
  <si>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</si>
  <si>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ул. Адмирала Макарова д.35</t>
  </si>
  <si>
    <t>ул. Адмирала Макарова д.5</t>
  </si>
  <si>
    <t>ул. Адмирала Макарова д.6</t>
  </si>
  <si>
    <t>ул. Адмирала Макарова д.6 кор.1</t>
  </si>
  <si>
    <t>ул. Адмирала Макарова д.8 кор.1</t>
  </si>
  <si>
    <t>ул. Адмирала Макарова д.10</t>
  </si>
  <si>
    <t>ул. Адмирала Макарова д.11</t>
  </si>
  <si>
    <t>ул. Адмирала Макарова д.13</t>
  </si>
  <si>
    <t>ул. Адмирала Макарова д.14</t>
  </si>
  <si>
    <t>ул. Адмирала Макарова д.29 кор.1</t>
  </si>
  <si>
    <t>ул. Адмирала Макарова д.30</t>
  </si>
  <si>
    <t>ул. Адмирала Макарова д.30 кор.3</t>
  </si>
  <si>
    <t>ул. Адмирала Макарова д.32 кор.1</t>
  </si>
  <si>
    <t>ул. Адмирала Макарова д.42 кор.2</t>
  </si>
  <si>
    <t>ул. Адмирала Макарова д.18</t>
  </si>
  <si>
    <t>ул. Адмирала Макарова д.20</t>
  </si>
  <si>
    <t>ул. Адмирала Макарова д.22</t>
  </si>
  <si>
    <t>ул. Адмирала Макарова д.24 кор.1</t>
  </si>
  <si>
    <t>ул. Адмирала Макарова д.43</t>
  </si>
  <si>
    <t>деревянные  жилые дома благоустроенные без центрального отопления с газоснабжением</t>
  </si>
  <si>
    <t>ул. Адмирала Макарова д.11 кор.1</t>
  </si>
  <si>
    <t>ул. Адмирала Макарова д.14 кор.1</t>
  </si>
  <si>
    <t>ул. Адмирала Макарова д.19</t>
  </si>
  <si>
    <t>ул. Адмирала Макарова д.19 кор.1</t>
  </si>
  <si>
    <t>ул. Адмирала Макарова д.19 кор.2</t>
  </si>
  <si>
    <t>ул. Адмирала Макарова д.34</t>
  </si>
  <si>
    <t>деревянные  жилые дома благоустроенные без центрального отопления и газоснабжения</t>
  </si>
  <si>
    <t>ул. Адмирала Макарова д.8 кор.2</t>
  </si>
  <si>
    <t xml:space="preserve"> </t>
  </si>
  <si>
    <t>Лот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</si>
</sst>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0"/>
  <sheetViews>
    <sheetView tabSelected="1" view="pageBreakPreview" zoomScale="84" zoomScaleSheetLayoutView="84" zoomScalePageLayoutView="0" workbookViewId="0" topLeftCell="A1">
      <pane xSplit="6" ySplit="9" topLeftCell="AR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9" sqref="A9:IV9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5.875" style="13" customWidth="1"/>
    <col min="8" max="8" width="6.75390625" style="13" hidden="1" customWidth="1"/>
    <col min="9" max="9" width="6.125" style="13" customWidth="1"/>
    <col min="10" max="10" width="11.125" style="13" customWidth="1"/>
    <col min="11" max="11" width="15.875" style="13" customWidth="1"/>
    <col min="12" max="12" width="6.75390625" style="13" hidden="1" customWidth="1"/>
    <col min="13" max="13" width="6.125" style="13" customWidth="1"/>
    <col min="14" max="14" width="11.125" style="13" customWidth="1"/>
    <col min="15" max="15" width="13.375" style="13" customWidth="1"/>
    <col min="16" max="16" width="5.00390625" style="13" customWidth="1"/>
    <col min="17" max="17" width="9.00390625" style="13" customWidth="1"/>
    <col min="18" max="18" width="13.25390625" style="13" customWidth="1"/>
    <col min="19" max="19" width="6.75390625" style="13" hidden="1" customWidth="1"/>
    <col min="20" max="20" width="5.375" style="13" customWidth="1"/>
    <col min="21" max="21" width="9.00390625" style="13" customWidth="1"/>
    <col min="22" max="22" width="9.625" style="13" customWidth="1"/>
    <col min="23" max="23" width="10.875" style="13" customWidth="1"/>
    <col min="24" max="24" width="10.625" style="13" customWidth="1"/>
    <col min="25" max="25" width="9.875" style="13" customWidth="1"/>
    <col min="26" max="30" width="10.00390625" style="13" customWidth="1"/>
    <col min="31" max="31" width="9.375" style="13" customWidth="1"/>
    <col min="32" max="33" width="10.00390625" style="13" customWidth="1"/>
    <col min="34" max="38" width="11.125" style="13" customWidth="1"/>
    <col min="39" max="39" width="13.125" style="13" customWidth="1"/>
    <col min="40" max="40" width="6.75390625" style="13" hidden="1" customWidth="1"/>
    <col min="41" max="41" width="5.75390625" style="13" customWidth="1"/>
    <col min="42" max="42" width="10.75390625" style="13" customWidth="1"/>
    <col min="43" max="43" width="10.25390625" style="13" customWidth="1"/>
    <col min="44" max="44" width="10.00390625" style="13" customWidth="1"/>
    <col min="45" max="45" width="9.875" style="13" customWidth="1"/>
    <col min="46" max="46" width="9.25390625" style="13" customWidth="1"/>
    <col min="47" max="47" width="12.00390625" style="1" customWidth="1"/>
    <col min="48" max="48" width="9.25390625" style="1" bestFit="1" customWidth="1"/>
    <col min="49" max="96" width="9.125" style="1" customWidth="1"/>
  </cols>
  <sheetData>
    <row r="1" spans="1:38" ht="16.5" customHeight="1">
      <c r="A1" s="62" t="s">
        <v>0</v>
      </c>
      <c r="B1" s="62"/>
      <c r="C1" s="62"/>
      <c r="D1" s="62"/>
      <c r="E1" s="62"/>
      <c r="F1" s="62"/>
      <c r="G1"/>
      <c r="H1" s="42"/>
      <c r="I1"/>
      <c r="J1"/>
      <c r="K1"/>
      <c r="L1" s="42"/>
      <c r="M1"/>
      <c r="N1"/>
      <c r="O1" s="42" t="s">
        <v>58</v>
      </c>
      <c r="P1"/>
      <c r="Q1" s="43"/>
      <c r="AH1"/>
      <c r="AI1"/>
      <c r="AJ1"/>
      <c r="AK1"/>
      <c r="AL1"/>
    </row>
    <row r="2" spans="1:38" ht="16.5" customHeight="1">
      <c r="A2" s="62" t="s">
        <v>1</v>
      </c>
      <c r="B2" s="62"/>
      <c r="C2" s="62"/>
      <c r="D2" s="62"/>
      <c r="E2" s="62"/>
      <c r="F2" s="62"/>
      <c r="G2"/>
      <c r="H2" s="42"/>
      <c r="I2"/>
      <c r="J2"/>
      <c r="K2"/>
      <c r="L2" s="42"/>
      <c r="M2"/>
      <c r="N2"/>
      <c r="O2" s="42" t="s">
        <v>56</v>
      </c>
      <c r="P2"/>
      <c r="Q2" s="43"/>
      <c r="AH2"/>
      <c r="AI2"/>
      <c r="AJ2"/>
      <c r="AK2"/>
      <c r="AL2"/>
    </row>
    <row r="3" spans="1:38" ht="16.5" customHeight="1">
      <c r="A3" s="62" t="s">
        <v>2</v>
      </c>
      <c r="B3" s="62"/>
      <c r="C3" s="62"/>
      <c r="D3" s="62"/>
      <c r="E3" s="62"/>
      <c r="F3" s="62"/>
      <c r="G3"/>
      <c r="H3" s="42"/>
      <c r="I3"/>
      <c r="J3"/>
      <c r="K3"/>
      <c r="L3" s="42"/>
      <c r="M3"/>
      <c r="N3"/>
      <c r="O3" s="42" t="s">
        <v>57</v>
      </c>
      <c r="P3"/>
      <c r="Q3" s="43"/>
      <c r="AH3"/>
      <c r="AI3"/>
      <c r="AJ3"/>
      <c r="AK3"/>
      <c r="AL3"/>
    </row>
    <row r="4" spans="1:38" ht="16.5" customHeight="1">
      <c r="A4" s="62" t="s">
        <v>27</v>
      </c>
      <c r="B4" s="62"/>
      <c r="C4" s="62"/>
      <c r="D4" s="62"/>
      <c r="E4" s="62"/>
      <c r="F4" s="62"/>
      <c r="G4"/>
      <c r="H4" s="42"/>
      <c r="I4"/>
      <c r="J4"/>
      <c r="K4"/>
      <c r="L4" s="42"/>
      <c r="M4"/>
      <c r="N4"/>
      <c r="O4"/>
      <c r="P4"/>
      <c r="Q4" s="42"/>
      <c r="AH4"/>
      <c r="AI4"/>
      <c r="AJ4"/>
      <c r="AK4"/>
      <c r="AL4"/>
    </row>
    <row r="5" spans="1:46" ht="16.5" customHeight="1">
      <c r="A5" s="2"/>
      <c r="B5" s="2"/>
      <c r="C5" s="2"/>
      <c r="D5" s="2"/>
      <c r="E5" s="2"/>
      <c r="F5" s="2"/>
      <c r="G5" s="14"/>
      <c r="H5" s="14"/>
      <c r="I5" s="14"/>
      <c r="J5" s="14"/>
      <c r="K5" s="14"/>
      <c r="L5" s="14"/>
      <c r="M5" s="14"/>
      <c r="N5" s="14"/>
      <c r="O5" s="14"/>
      <c r="P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2" ht="12.75">
      <c r="A6" s="3" t="s">
        <v>89</v>
      </c>
      <c r="B6" s="3" t="s">
        <v>59</v>
      </c>
    </row>
    <row r="7" spans="1:46" ht="18" customHeight="1">
      <c r="A7" s="55" t="s">
        <v>3</v>
      </c>
      <c r="B7" s="55"/>
      <c r="C7" s="55"/>
      <c r="D7" s="55"/>
      <c r="E7" s="55"/>
      <c r="F7" s="5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</row>
    <row r="8" spans="1:100" s="34" customFormat="1" ht="49.5" customHeight="1">
      <c r="A8" s="55"/>
      <c r="B8" s="55"/>
      <c r="C8" s="55"/>
      <c r="D8" s="55"/>
      <c r="E8" s="55"/>
      <c r="F8" s="56"/>
      <c r="G8" s="51" t="s">
        <v>79</v>
      </c>
      <c r="H8" s="52"/>
      <c r="I8" s="52"/>
      <c r="J8" s="53"/>
      <c r="K8" s="51" t="s">
        <v>86</v>
      </c>
      <c r="L8" s="58"/>
      <c r="M8" s="58"/>
      <c r="N8" s="58"/>
      <c r="O8" s="51" t="s">
        <v>51</v>
      </c>
      <c r="P8" s="52"/>
      <c r="Q8" s="52"/>
      <c r="R8" s="51" t="s">
        <v>52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51" t="s">
        <v>53</v>
      </c>
      <c r="AN8" s="52"/>
      <c r="AO8" s="52"/>
      <c r="AP8" s="52"/>
      <c r="AQ8" s="52"/>
      <c r="AR8" s="52"/>
      <c r="AS8" s="52"/>
      <c r="AT8" s="52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46" s="13" customFormat="1" ht="45">
      <c r="A9" s="55"/>
      <c r="B9" s="55"/>
      <c r="C9" s="55"/>
      <c r="D9" s="55"/>
      <c r="E9" s="55"/>
      <c r="F9" s="55"/>
      <c r="G9" s="48" t="s">
        <v>4</v>
      </c>
      <c r="H9" s="49" t="s">
        <v>5</v>
      </c>
      <c r="I9" s="49" t="s">
        <v>6</v>
      </c>
      <c r="J9" s="50" t="s">
        <v>85</v>
      </c>
      <c r="K9" s="48" t="s">
        <v>4</v>
      </c>
      <c r="L9" s="49" t="s">
        <v>5</v>
      </c>
      <c r="M9" s="49" t="s">
        <v>6</v>
      </c>
      <c r="N9" s="50" t="s">
        <v>87</v>
      </c>
      <c r="O9" s="48" t="s">
        <v>4</v>
      </c>
      <c r="P9" s="49" t="s">
        <v>6</v>
      </c>
      <c r="Q9" s="50" t="s">
        <v>60</v>
      </c>
      <c r="R9" s="48" t="s">
        <v>88</v>
      </c>
      <c r="S9" s="49" t="s">
        <v>5</v>
      </c>
      <c r="T9" s="49" t="s">
        <v>6</v>
      </c>
      <c r="U9" s="50" t="s">
        <v>61</v>
      </c>
      <c r="V9" s="50" t="s">
        <v>62</v>
      </c>
      <c r="W9" s="50" t="s">
        <v>63</v>
      </c>
      <c r="X9" s="50" t="s">
        <v>64</v>
      </c>
      <c r="Y9" s="50" t="s">
        <v>65</v>
      </c>
      <c r="Z9" s="50" t="s">
        <v>66</v>
      </c>
      <c r="AA9" s="50" t="s">
        <v>67</v>
      </c>
      <c r="AB9" s="50" t="s">
        <v>68</v>
      </c>
      <c r="AC9" s="50" t="s">
        <v>69</v>
      </c>
      <c r="AD9" s="50" t="s">
        <v>70</v>
      </c>
      <c r="AE9" s="50" t="s">
        <v>71</v>
      </c>
      <c r="AF9" s="50" t="s">
        <v>72</v>
      </c>
      <c r="AG9" s="50" t="s">
        <v>73</v>
      </c>
      <c r="AH9" s="50" t="s">
        <v>80</v>
      </c>
      <c r="AI9" s="50" t="s">
        <v>81</v>
      </c>
      <c r="AJ9" s="50" t="s">
        <v>82</v>
      </c>
      <c r="AK9" s="50" t="s">
        <v>83</v>
      </c>
      <c r="AL9" s="50" t="s">
        <v>84</v>
      </c>
      <c r="AM9" s="48" t="s">
        <v>4</v>
      </c>
      <c r="AN9" s="49" t="s">
        <v>5</v>
      </c>
      <c r="AO9" s="49" t="s">
        <v>6</v>
      </c>
      <c r="AP9" s="50" t="s">
        <v>74</v>
      </c>
      <c r="AQ9" s="50" t="s">
        <v>75</v>
      </c>
      <c r="AR9" s="50" t="s">
        <v>76</v>
      </c>
      <c r="AS9" s="50" t="s">
        <v>77</v>
      </c>
      <c r="AT9" s="50" t="s">
        <v>78</v>
      </c>
    </row>
    <row r="10" spans="1:100" ht="15.75" customHeight="1">
      <c r="A10" s="57" t="s">
        <v>7</v>
      </c>
      <c r="B10" s="57"/>
      <c r="C10" s="57"/>
      <c r="D10" s="57"/>
      <c r="E10" s="57"/>
      <c r="F10" s="57"/>
      <c r="G10" s="6"/>
      <c r="H10" s="15">
        <f>SUM(H11:H14)</f>
        <v>0</v>
      </c>
      <c r="I10" s="30">
        <f>SUM(I11:I14)</f>
        <v>0</v>
      </c>
      <c r="J10" s="31">
        <v>0</v>
      </c>
      <c r="K10" s="6"/>
      <c r="L10" s="15">
        <f>SUM(L11:L14)</f>
        <v>0</v>
      </c>
      <c r="M10" s="30">
        <f>SUM(M11:M14)</f>
        <v>0</v>
      </c>
      <c r="N10" s="31">
        <v>0</v>
      </c>
      <c r="O10" s="6"/>
      <c r="P10" s="30">
        <f>SUM(P11:P14)</f>
        <v>0</v>
      </c>
      <c r="Q10" s="31">
        <v>0</v>
      </c>
      <c r="R10" s="6"/>
      <c r="S10" s="15">
        <f>SUM(S11:S14)</f>
        <v>0</v>
      </c>
      <c r="T10" s="26">
        <f>SUM(T11:T14)</f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6"/>
      <c r="AN10" s="15">
        <f>SUM(AN11:AN14)</f>
        <v>0</v>
      </c>
      <c r="AO10" s="26">
        <f>SUM(AO11:AO14)</f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CS10" s="1"/>
      <c r="CT10" s="1"/>
      <c r="CU10" s="1"/>
      <c r="CV10" s="1"/>
    </row>
    <row r="11" spans="1:100" ht="12.75">
      <c r="A11" s="59" t="s">
        <v>8</v>
      </c>
      <c r="B11" s="59"/>
      <c r="C11" s="59"/>
      <c r="D11" s="59"/>
      <c r="E11" s="59"/>
      <c r="F11" s="59"/>
      <c r="G11" s="7" t="s">
        <v>9</v>
      </c>
      <c r="H11" s="17">
        <v>0</v>
      </c>
      <c r="I11" s="31">
        <v>0</v>
      </c>
      <c r="J11" s="31">
        <v>0</v>
      </c>
      <c r="K11" s="7" t="s">
        <v>9</v>
      </c>
      <c r="L11" s="17">
        <v>0</v>
      </c>
      <c r="M11" s="31">
        <v>0</v>
      </c>
      <c r="N11" s="31">
        <v>0</v>
      </c>
      <c r="O11" s="7" t="s">
        <v>9</v>
      </c>
      <c r="P11" s="31">
        <v>0</v>
      </c>
      <c r="Q11" s="31">
        <v>0</v>
      </c>
      <c r="R11" s="7" t="s">
        <v>9</v>
      </c>
      <c r="S11" s="17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7" t="s">
        <v>9</v>
      </c>
      <c r="AN11" s="17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CS11" s="1"/>
      <c r="CT11" s="1"/>
      <c r="CU11" s="1"/>
      <c r="CV11" s="1"/>
    </row>
    <row r="12" spans="1:100" ht="12.75">
      <c r="A12" s="59" t="s">
        <v>10</v>
      </c>
      <c r="B12" s="59"/>
      <c r="C12" s="59"/>
      <c r="D12" s="59"/>
      <c r="E12" s="59"/>
      <c r="F12" s="59"/>
      <c r="G12" s="7" t="s">
        <v>9</v>
      </c>
      <c r="H12" s="17">
        <v>0</v>
      </c>
      <c r="I12" s="31">
        <v>0</v>
      </c>
      <c r="J12" s="38">
        <v>0</v>
      </c>
      <c r="K12" s="7" t="s">
        <v>9</v>
      </c>
      <c r="L12" s="17">
        <v>0</v>
      </c>
      <c r="M12" s="31">
        <v>0</v>
      </c>
      <c r="N12" s="38">
        <v>0</v>
      </c>
      <c r="O12" s="7" t="s">
        <v>9</v>
      </c>
      <c r="P12" s="31">
        <v>0</v>
      </c>
      <c r="Q12" s="18">
        <v>0</v>
      </c>
      <c r="R12" s="7" t="s">
        <v>9</v>
      </c>
      <c r="S12" s="17">
        <v>0</v>
      </c>
      <c r="T12" s="9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7" t="s">
        <v>9</v>
      </c>
      <c r="AN12" s="17">
        <v>0</v>
      </c>
      <c r="AO12" s="9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CS12" s="1"/>
      <c r="CT12" s="1"/>
      <c r="CU12" s="1"/>
      <c r="CV12" s="1"/>
    </row>
    <row r="13" spans="1:100" ht="12.75">
      <c r="A13" s="59" t="s">
        <v>11</v>
      </c>
      <c r="B13" s="59"/>
      <c r="C13" s="59"/>
      <c r="D13" s="59"/>
      <c r="E13" s="59"/>
      <c r="F13" s="59"/>
      <c r="G13" s="7" t="s">
        <v>9</v>
      </c>
      <c r="H13" s="17">
        <v>0</v>
      </c>
      <c r="I13" s="31">
        <v>0</v>
      </c>
      <c r="J13" s="38">
        <v>0</v>
      </c>
      <c r="K13" s="7" t="s">
        <v>9</v>
      </c>
      <c r="L13" s="17">
        <v>0</v>
      </c>
      <c r="M13" s="31">
        <v>0</v>
      </c>
      <c r="N13" s="38">
        <v>0</v>
      </c>
      <c r="O13" s="7" t="s">
        <v>9</v>
      </c>
      <c r="P13" s="31">
        <v>0</v>
      </c>
      <c r="Q13" s="18">
        <v>0</v>
      </c>
      <c r="R13" s="7" t="s">
        <v>9</v>
      </c>
      <c r="S13" s="17">
        <v>0</v>
      </c>
      <c r="T13" s="9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7" t="s">
        <v>9</v>
      </c>
      <c r="AN13" s="17">
        <v>0</v>
      </c>
      <c r="AO13" s="9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CS13" s="1"/>
      <c r="CT13" s="1"/>
      <c r="CU13" s="1"/>
      <c r="CV13" s="1"/>
    </row>
    <row r="14" spans="1:100" ht="12.75">
      <c r="A14" s="59" t="s">
        <v>12</v>
      </c>
      <c r="B14" s="59"/>
      <c r="C14" s="59"/>
      <c r="D14" s="59"/>
      <c r="E14" s="59"/>
      <c r="F14" s="59"/>
      <c r="G14" s="7" t="s">
        <v>13</v>
      </c>
      <c r="H14" s="17">
        <v>0</v>
      </c>
      <c r="I14" s="31">
        <v>0</v>
      </c>
      <c r="J14" s="38">
        <v>0</v>
      </c>
      <c r="K14" s="7" t="s">
        <v>13</v>
      </c>
      <c r="L14" s="17">
        <v>0</v>
      </c>
      <c r="M14" s="31">
        <v>0</v>
      </c>
      <c r="N14" s="38">
        <v>0</v>
      </c>
      <c r="O14" s="7" t="s">
        <v>13</v>
      </c>
      <c r="P14" s="31">
        <v>0</v>
      </c>
      <c r="Q14" s="18">
        <v>0</v>
      </c>
      <c r="R14" s="7" t="s">
        <v>13</v>
      </c>
      <c r="S14" s="17">
        <v>0</v>
      </c>
      <c r="T14" s="9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7" t="s">
        <v>13</v>
      </c>
      <c r="AN14" s="17">
        <v>0</v>
      </c>
      <c r="AO14" s="9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CS14" s="1"/>
      <c r="CT14" s="1"/>
      <c r="CU14" s="1"/>
      <c r="CV14" s="1"/>
    </row>
    <row r="15" spans="1:100" ht="23.25" customHeight="1">
      <c r="A15" s="60" t="s">
        <v>14</v>
      </c>
      <c r="B15" s="60"/>
      <c r="C15" s="60"/>
      <c r="D15" s="60"/>
      <c r="E15" s="60"/>
      <c r="F15" s="60"/>
      <c r="G15" s="8"/>
      <c r="H15" s="15">
        <f>SUM(H16:H21)</f>
        <v>51.41294050776808</v>
      </c>
      <c r="I15" s="30">
        <f>SUM(I16:I23)</f>
        <v>5.050000000000001</v>
      </c>
      <c r="J15" s="37">
        <f>SUM(J16:J23)</f>
        <v>32311.920000000006</v>
      </c>
      <c r="K15" s="8"/>
      <c r="L15" s="15">
        <f>SUM(L16:L21)</f>
        <v>51.41294050776808</v>
      </c>
      <c r="M15" s="30">
        <f>SUM(M16:M23)</f>
        <v>5.050000000000001</v>
      </c>
      <c r="N15" s="37">
        <f>SUM(N16:N23)</f>
        <v>19913.160000000003</v>
      </c>
      <c r="O15" s="8"/>
      <c r="P15" s="30">
        <f>SUM(P16:P23)</f>
        <v>5.050000000000001</v>
      </c>
      <c r="Q15" s="15">
        <f>SUM(Q16:Q23)</f>
        <v>35772.17999999999</v>
      </c>
      <c r="R15" s="8"/>
      <c r="S15" s="15">
        <f>SUM(S16:S21)</f>
        <v>51.41294050776808</v>
      </c>
      <c r="T15" s="26">
        <f aca="true" t="shared" si="0" ref="T15:AG15">SUM(T16:T23)</f>
        <v>8.770000000000001</v>
      </c>
      <c r="U15" s="16">
        <f t="shared" si="0"/>
        <v>42727.44</v>
      </c>
      <c r="V15" s="16">
        <f t="shared" si="0"/>
        <v>54693.228</v>
      </c>
      <c r="W15" s="16">
        <f t="shared" si="0"/>
        <v>55524.62400000001</v>
      </c>
      <c r="X15" s="16">
        <f t="shared" si="0"/>
        <v>76372.668</v>
      </c>
      <c r="Y15" s="16">
        <f t="shared" si="0"/>
        <v>33866.232</v>
      </c>
      <c r="Z15" s="16">
        <f t="shared" si="0"/>
        <v>73962.67199999999</v>
      </c>
      <c r="AA15" s="16">
        <f>SUM(AA16:AA23)</f>
        <v>32287.632000000005</v>
      </c>
      <c r="AB15" s="16">
        <f>SUM(AB16:AB23)</f>
        <v>33760.992</v>
      </c>
      <c r="AC15" s="16">
        <f>SUM(AC16:AC23)</f>
        <v>36013.128000000004</v>
      </c>
      <c r="AD15" s="16">
        <f>SUM(AD16:AD23)</f>
        <v>76088.52</v>
      </c>
      <c r="AE15" s="16">
        <f t="shared" si="0"/>
        <v>74362.584</v>
      </c>
      <c r="AF15" s="16">
        <f t="shared" si="0"/>
        <v>74215.24800000002</v>
      </c>
      <c r="AG15" s="16">
        <f t="shared" si="0"/>
        <v>42590.628000000004</v>
      </c>
      <c r="AH15" s="37">
        <f>SUM(AH16:AH23)</f>
        <v>42569.58</v>
      </c>
      <c r="AI15" s="37">
        <f>SUM(AI16:AI23)</f>
        <v>75267.64800000002</v>
      </c>
      <c r="AJ15" s="37">
        <f>SUM(AJ16:AJ23)</f>
        <v>73247.04000000001</v>
      </c>
      <c r="AK15" s="37">
        <f>SUM(AK16:AK23)</f>
        <v>53830.26</v>
      </c>
      <c r="AL15" s="37">
        <f>SUM(AL16:AL23)</f>
        <v>53125.152</v>
      </c>
      <c r="AM15" s="8"/>
      <c r="AN15" s="15">
        <f>SUM(AN16:AN21)</f>
        <v>51.41294050776808</v>
      </c>
      <c r="AO15" s="26">
        <f aca="true" t="shared" si="1" ref="AO15:AT15">SUM(AO16:AO23)</f>
        <v>8.770000000000001</v>
      </c>
      <c r="AP15" s="16">
        <f t="shared" si="1"/>
        <v>29330.388</v>
      </c>
      <c r="AQ15" s="16">
        <f t="shared" si="1"/>
        <v>16280.628</v>
      </c>
      <c r="AR15" s="16">
        <f t="shared" si="1"/>
        <v>19921.932</v>
      </c>
      <c r="AS15" s="16">
        <f t="shared" si="1"/>
        <v>53525.064</v>
      </c>
      <c r="AT15" s="16">
        <f t="shared" si="1"/>
        <v>76698.912</v>
      </c>
      <c r="CS15" s="1"/>
      <c r="CT15" s="1"/>
      <c r="CU15" s="1"/>
      <c r="CV15" s="1"/>
    </row>
    <row r="16" spans="1:100" ht="12.75">
      <c r="A16" s="59" t="s">
        <v>15</v>
      </c>
      <c r="B16" s="59"/>
      <c r="C16" s="59"/>
      <c r="D16" s="59"/>
      <c r="E16" s="59"/>
      <c r="F16" s="59"/>
      <c r="G16" s="7" t="s">
        <v>46</v>
      </c>
      <c r="H16" s="17">
        <v>0.7598226127320953</v>
      </c>
      <c r="I16" s="31">
        <v>0.19</v>
      </c>
      <c r="J16" s="38">
        <f>$I$16*J39*$B$45</f>
        <v>1215.6960000000001</v>
      </c>
      <c r="K16" s="7" t="s">
        <v>46</v>
      </c>
      <c r="L16" s="17">
        <v>0.7598226127320953</v>
      </c>
      <c r="M16" s="31">
        <v>0.19</v>
      </c>
      <c r="N16" s="38">
        <f>$P$16*N39*$B$45</f>
        <v>749.2080000000001</v>
      </c>
      <c r="O16" s="7" t="s">
        <v>46</v>
      </c>
      <c r="P16" s="31">
        <v>0.19</v>
      </c>
      <c r="Q16" s="18">
        <f>$P$16*Q39*$B$45</f>
        <v>1345.884</v>
      </c>
      <c r="R16" s="7" t="s">
        <v>46</v>
      </c>
      <c r="S16" s="17">
        <v>0.7598226127320953</v>
      </c>
      <c r="T16" s="9">
        <v>0.21</v>
      </c>
      <c r="U16" s="18">
        <f aca="true" t="shared" si="2" ref="U16:AL16">$T$16*U39*$B$45</f>
        <v>1023.1199999999999</v>
      </c>
      <c r="V16" s="18">
        <f t="shared" si="2"/>
        <v>1309.644</v>
      </c>
      <c r="W16" s="18">
        <f t="shared" si="2"/>
        <v>1329.5520000000001</v>
      </c>
      <c r="X16" s="18">
        <f t="shared" si="2"/>
        <v>1828.764</v>
      </c>
      <c r="Y16" s="18">
        <f t="shared" si="2"/>
        <v>810.936</v>
      </c>
      <c r="Z16" s="18">
        <f t="shared" si="2"/>
        <v>1771.056</v>
      </c>
      <c r="AA16" s="18">
        <f t="shared" si="2"/>
        <v>773.136</v>
      </c>
      <c r="AB16" s="18">
        <f t="shared" si="2"/>
        <v>808.4159999999999</v>
      </c>
      <c r="AC16" s="18">
        <f t="shared" si="2"/>
        <v>862.3439999999999</v>
      </c>
      <c r="AD16" s="18">
        <f t="shared" si="2"/>
        <v>1821.9599999999998</v>
      </c>
      <c r="AE16" s="18">
        <f t="shared" si="2"/>
        <v>1780.632</v>
      </c>
      <c r="AF16" s="18">
        <f t="shared" si="2"/>
        <v>1777.1040000000003</v>
      </c>
      <c r="AG16" s="18">
        <f t="shared" si="2"/>
        <v>1019.8439999999999</v>
      </c>
      <c r="AH16" s="38">
        <f t="shared" si="2"/>
        <v>1019.3399999999999</v>
      </c>
      <c r="AI16" s="38">
        <f t="shared" si="2"/>
        <v>1802.304</v>
      </c>
      <c r="AJ16" s="38">
        <f t="shared" si="2"/>
        <v>1753.92</v>
      </c>
      <c r="AK16" s="38">
        <f t="shared" si="2"/>
        <v>1288.98</v>
      </c>
      <c r="AL16" s="38">
        <f t="shared" si="2"/>
        <v>1272.096</v>
      </c>
      <c r="AM16" s="7" t="s">
        <v>46</v>
      </c>
      <c r="AN16" s="17">
        <v>0.7598226127320953</v>
      </c>
      <c r="AO16" s="9">
        <v>0.21</v>
      </c>
      <c r="AP16" s="18">
        <f>$T$16*AP39*$B$45</f>
        <v>702.324</v>
      </c>
      <c r="AQ16" s="18">
        <f>$T$16*AQ39*$B$45</f>
        <v>389.84399999999994</v>
      </c>
      <c r="AR16" s="18">
        <f>$T$16*AR39*$B$45</f>
        <v>477.036</v>
      </c>
      <c r="AS16" s="18">
        <f>$T$16*AS39*$B$45</f>
        <v>1281.672</v>
      </c>
      <c r="AT16" s="18">
        <f>$T$16*AT39*$B$45</f>
        <v>1836.5759999999996</v>
      </c>
      <c r="CS16" s="1"/>
      <c r="CT16" s="1"/>
      <c r="CU16" s="1"/>
      <c r="CV16" s="1"/>
    </row>
    <row r="17" spans="1:100" ht="12.75">
      <c r="A17" s="59" t="s">
        <v>16</v>
      </c>
      <c r="B17" s="59"/>
      <c r="C17" s="59"/>
      <c r="D17" s="59"/>
      <c r="E17" s="59"/>
      <c r="F17" s="59"/>
      <c r="G17" s="7" t="s">
        <v>46</v>
      </c>
      <c r="H17" s="17">
        <v>6.63867871352785</v>
      </c>
      <c r="I17" s="31">
        <v>0.56</v>
      </c>
      <c r="J17" s="38">
        <f>$I$17*J39*$B$45</f>
        <v>3583.1040000000003</v>
      </c>
      <c r="K17" s="7" t="s">
        <v>46</v>
      </c>
      <c r="L17" s="17">
        <v>6.63867871352785</v>
      </c>
      <c r="M17" s="31">
        <v>0.56</v>
      </c>
      <c r="N17" s="38">
        <f>$P$17*N39*$B$45</f>
        <v>2208.192</v>
      </c>
      <c r="O17" s="7" t="s">
        <v>46</v>
      </c>
      <c r="P17" s="31">
        <v>0.56</v>
      </c>
      <c r="Q17" s="18">
        <f>$P$17*Q39*$B$45</f>
        <v>3966.816</v>
      </c>
      <c r="R17" s="7" t="s">
        <v>46</v>
      </c>
      <c r="S17" s="17">
        <v>6.63867871352785</v>
      </c>
      <c r="T17" s="9">
        <v>0.56</v>
      </c>
      <c r="U17" s="18">
        <f aca="true" t="shared" si="3" ref="U17:AL17">$T$17*U39*$B$45</f>
        <v>2728.32</v>
      </c>
      <c r="V17" s="18">
        <f t="shared" si="3"/>
        <v>3492.3840000000005</v>
      </c>
      <c r="W17" s="18">
        <f t="shared" si="3"/>
        <v>3545.472</v>
      </c>
      <c r="X17" s="18">
        <f t="shared" si="3"/>
        <v>4876.704000000001</v>
      </c>
      <c r="Y17" s="18">
        <f t="shared" si="3"/>
        <v>2162.496</v>
      </c>
      <c r="Z17" s="18">
        <f t="shared" si="3"/>
        <v>4722.816</v>
      </c>
      <c r="AA17" s="18">
        <f t="shared" si="3"/>
        <v>2061.6960000000004</v>
      </c>
      <c r="AB17" s="18">
        <f t="shared" si="3"/>
        <v>2155.7760000000003</v>
      </c>
      <c r="AC17" s="18">
        <f t="shared" si="3"/>
        <v>2299.584</v>
      </c>
      <c r="AD17" s="18">
        <f t="shared" si="3"/>
        <v>4858.56</v>
      </c>
      <c r="AE17" s="18">
        <f t="shared" si="3"/>
        <v>4748.352000000001</v>
      </c>
      <c r="AF17" s="18">
        <f t="shared" si="3"/>
        <v>4738.944000000001</v>
      </c>
      <c r="AG17" s="18">
        <f t="shared" si="3"/>
        <v>2719.584</v>
      </c>
      <c r="AH17" s="38">
        <f t="shared" si="3"/>
        <v>2718.2400000000002</v>
      </c>
      <c r="AI17" s="38">
        <f t="shared" si="3"/>
        <v>4806.144</v>
      </c>
      <c r="AJ17" s="38">
        <f t="shared" si="3"/>
        <v>4677.120000000001</v>
      </c>
      <c r="AK17" s="38">
        <f t="shared" si="3"/>
        <v>3437.2800000000007</v>
      </c>
      <c r="AL17" s="38">
        <f t="shared" si="3"/>
        <v>3392.2560000000003</v>
      </c>
      <c r="AM17" s="7" t="s">
        <v>46</v>
      </c>
      <c r="AN17" s="17">
        <v>6.63867871352785</v>
      </c>
      <c r="AO17" s="9">
        <v>0.56</v>
      </c>
      <c r="AP17" s="18">
        <f>$T$17*AP39*$B$45</f>
        <v>1872.864</v>
      </c>
      <c r="AQ17" s="18">
        <f>$T$17*AQ39*$B$45</f>
        <v>1039.584</v>
      </c>
      <c r="AR17" s="18">
        <f>$T$17*AR39*$B$45</f>
        <v>1272.096</v>
      </c>
      <c r="AS17" s="18">
        <f>$T$17*AS39*$B$45</f>
        <v>3417.7920000000004</v>
      </c>
      <c r="AT17" s="18">
        <f>$T$17*AT39*$B$45</f>
        <v>4897.536</v>
      </c>
      <c r="CS17" s="1"/>
      <c r="CT17" s="1"/>
      <c r="CU17" s="1"/>
      <c r="CV17" s="1"/>
    </row>
    <row r="18" spans="1:100" ht="12.75">
      <c r="A18" s="59" t="s">
        <v>17</v>
      </c>
      <c r="B18" s="59"/>
      <c r="C18" s="59"/>
      <c r="D18" s="59"/>
      <c r="E18" s="59"/>
      <c r="F18" s="59"/>
      <c r="G18" s="7" t="s">
        <v>46</v>
      </c>
      <c r="H18" s="17">
        <v>23.528449933686996</v>
      </c>
      <c r="I18" s="31">
        <v>0.37</v>
      </c>
      <c r="J18" s="38">
        <f>$I$18*J39*$B$45</f>
        <v>2367.4080000000004</v>
      </c>
      <c r="K18" s="7" t="s">
        <v>46</v>
      </c>
      <c r="L18" s="17">
        <v>23.528449933686996</v>
      </c>
      <c r="M18" s="31">
        <v>0.37</v>
      </c>
      <c r="N18" s="38">
        <f>$P$18*N39*$B$45</f>
        <v>1458.9840000000002</v>
      </c>
      <c r="O18" s="7" t="s">
        <v>46</v>
      </c>
      <c r="P18" s="31">
        <v>0.37</v>
      </c>
      <c r="Q18" s="18">
        <f>$P$18*Q39*$B$45</f>
        <v>2620.932</v>
      </c>
      <c r="R18" s="7" t="s">
        <v>46</v>
      </c>
      <c r="S18" s="17">
        <v>23.528449933686996</v>
      </c>
      <c r="T18" s="9">
        <v>0.56</v>
      </c>
      <c r="U18" s="18">
        <f aca="true" t="shared" si="4" ref="U18:AL18">$T$18*U39*$B$45</f>
        <v>2728.32</v>
      </c>
      <c r="V18" s="18">
        <f t="shared" si="4"/>
        <v>3492.3840000000005</v>
      </c>
      <c r="W18" s="18">
        <f t="shared" si="4"/>
        <v>3545.472</v>
      </c>
      <c r="X18" s="18">
        <f t="shared" si="4"/>
        <v>4876.704000000001</v>
      </c>
      <c r="Y18" s="18">
        <f t="shared" si="4"/>
        <v>2162.496</v>
      </c>
      <c r="Z18" s="18">
        <f t="shared" si="4"/>
        <v>4722.816</v>
      </c>
      <c r="AA18" s="18">
        <f t="shared" si="4"/>
        <v>2061.6960000000004</v>
      </c>
      <c r="AB18" s="18">
        <f t="shared" si="4"/>
        <v>2155.7760000000003</v>
      </c>
      <c r="AC18" s="18">
        <f t="shared" si="4"/>
        <v>2299.584</v>
      </c>
      <c r="AD18" s="18">
        <f t="shared" si="4"/>
        <v>4858.56</v>
      </c>
      <c r="AE18" s="18">
        <f t="shared" si="4"/>
        <v>4748.352000000001</v>
      </c>
      <c r="AF18" s="18">
        <f t="shared" si="4"/>
        <v>4738.944000000001</v>
      </c>
      <c r="AG18" s="18">
        <f t="shared" si="4"/>
        <v>2719.584</v>
      </c>
      <c r="AH18" s="38">
        <f t="shared" si="4"/>
        <v>2718.2400000000002</v>
      </c>
      <c r="AI18" s="38">
        <f t="shared" si="4"/>
        <v>4806.144</v>
      </c>
      <c r="AJ18" s="38">
        <f t="shared" si="4"/>
        <v>4677.120000000001</v>
      </c>
      <c r="AK18" s="38">
        <f t="shared" si="4"/>
        <v>3437.2800000000007</v>
      </c>
      <c r="AL18" s="38">
        <f t="shared" si="4"/>
        <v>3392.2560000000003</v>
      </c>
      <c r="AM18" s="7" t="s">
        <v>46</v>
      </c>
      <c r="AN18" s="17">
        <v>23.528449933686996</v>
      </c>
      <c r="AO18" s="9">
        <v>0.56</v>
      </c>
      <c r="AP18" s="18">
        <f>$T$18*AP39*$B$45</f>
        <v>1872.864</v>
      </c>
      <c r="AQ18" s="18">
        <f>$T$18*AQ39*$B$45</f>
        <v>1039.584</v>
      </c>
      <c r="AR18" s="18">
        <f>$T$18*AR39*$B$45</f>
        <v>1272.096</v>
      </c>
      <c r="AS18" s="18">
        <f>$T$18*AS39*$B$45</f>
        <v>3417.7920000000004</v>
      </c>
      <c r="AT18" s="18">
        <f>$T$18*AT39*$B$45</f>
        <v>4897.536</v>
      </c>
      <c r="CS18" s="1"/>
      <c r="CT18" s="1"/>
      <c r="CU18" s="1"/>
      <c r="CV18" s="1"/>
    </row>
    <row r="19" spans="1:100" ht="12.75">
      <c r="A19" s="59" t="s">
        <v>18</v>
      </c>
      <c r="B19" s="59"/>
      <c r="C19" s="59"/>
      <c r="D19" s="59"/>
      <c r="E19" s="59"/>
      <c r="F19" s="59"/>
      <c r="G19" s="7" t="s">
        <v>46</v>
      </c>
      <c r="H19" s="17">
        <v>0.40813328912466834</v>
      </c>
      <c r="I19" s="31">
        <v>0.28</v>
      </c>
      <c r="J19" s="38">
        <f>$I$19*J39*$B$45</f>
        <v>1791.5520000000001</v>
      </c>
      <c r="K19" s="7" t="s">
        <v>46</v>
      </c>
      <c r="L19" s="17">
        <v>0.40813328912466834</v>
      </c>
      <c r="M19" s="31">
        <v>0.28</v>
      </c>
      <c r="N19" s="38">
        <f>$P$19*N39*$B$45</f>
        <v>1104.096</v>
      </c>
      <c r="O19" s="7" t="s">
        <v>46</v>
      </c>
      <c r="P19" s="31">
        <v>0.28</v>
      </c>
      <c r="Q19" s="18">
        <f>$P$19*Q39*$B$45</f>
        <v>1983.408</v>
      </c>
      <c r="R19" s="7" t="s">
        <v>46</v>
      </c>
      <c r="S19" s="17">
        <v>0.40813328912466834</v>
      </c>
      <c r="T19" s="9">
        <v>0.27</v>
      </c>
      <c r="U19" s="18">
        <f aca="true" t="shared" si="5" ref="U19:AL19">$T$19*U39*$B$45</f>
        <v>1315.44</v>
      </c>
      <c r="V19" s="18">
        <f t="shared" si="5"/>
        <v>1683.8280000000002</v>
      </c>
      <c r="W19" s="18">
        <f t="shared" si="5"/>
        <v>1709.4240000000004</v>
      </c>
      <c r="X19" s="18">
        <f t="shared" si="5"/>
        <v>2351.268</v>
      </c>
      <c r="Y19" s="18">
        <f t="shared" si="5"/>
        <v>1042.632</v>
      </c>
      <c r="Z19" s="18">
        <f t="shared" si="5"/>
        <v>2277.072</v>
      </c>
      <c r="AA19" s="18">
        <f t="shared" si="5"/>
        <v>994.0320000000002</v>
      </c>
      <c r="AB19" s="18">
        <f t="shared" si="5"/>
        <v>1039.3920000000003</v>
      </c>
      <c r="AC19" s="18">
        <f t="shared" si="5"/>
        <v>1108.728</v>
      </c>
      <c r="AD19" s="18">
        <f t="shared" si="5"/>
        <v>2342.52</v>
      </c>
      <c r="AE19" s="18">
        <f t="shared" si="5"/>
        <v>2289.384</v>
      </c>
      <c r="AF19" s="18">
        <f t="shared" si="5"/>
        <v>2284.8480000000004</v>
      </c>
      <c r="AG19" s="18">
        <f t="shared" si="5"/>
        <v>1311.228</v>
      </c>
      <c r="AH19" s="38">
        <f t="shared" si="5"/>
        <v>1310.58</v>
      </c>
      <c r="AI19" s="38">
        <f t="shared" si="5"/>
        <v>2317.248</v>
      </c>
      <c r="AJ19" s="38">
        <f t="shared" si="5"/>
        <v>2255.04</v>
      </c>
      <c r="AK19" s="38">
        <f t="shared" si="5"/>
        <v>1657.2600000000002</v>
      </c>
      <c r="AL19" s="38">
        <f t="shared" si="5"/>
        <v>1635.5520000000001</v>
      </c>
      <c r="AM19" s="7" t="s">
        <v>46</v>
      </c>
      <c r="AN19" s="17">
        <v>0.40813328912466834</v>
      </c>
      <c r="AO19" s="9">
        <v>0.27</v>
      </c>
      <c r="AP19" s="18">
        <f>$T$19*AP39*$B$45</f>
        <v>902.9879999999999</v>
      </c>
      <c r="AQ19" s="18">
        <f>$T$19*AQ39*$B$45</f>
        <v>501.22799999999995</v>
      </c>
      <c r="AR19" s="18">
        <f>$T$19*AR39*$B$45</f>
        <v>613.3320000000001</v>
      </c>
      <c r="AS19" s="18">
        <f>$T$19*AS39*$B$45</f>
        <v>1647.864</v>
      </c>
      <c r="AT19" s="18">
        <f>$T$19*AT39*$B$45</f>
        <v>2361.312</v>
      </c>
      <c r="CS19" s="1"/>
      <c r="CT19" s="1"/>
      <c r="CU19" s="1"/>
      <c r="CV19" s="1"/>
    </row>
    <row r="20" spans="1:100" ht="49.5" customHeight="1">
      <c r="A20" s="59" t="s">
        <v>28</v>
      </c>
      <c r="B20" s="59"/>
      <c r="C20" s="59"/>
      <c r="D20" s="59"/>
      <c r="E20" s="59"/>
      <c r="F20" s="59"/>
      <c r="G20" s="10" t="s">
        <v>19</v>
      </c>
      <c r="H20" s="17">
        <v>12.083350464190978</v>
      </c>
      <c r="I20" s="31">
        <v>0.68</v>
      </c>
      <c r="J20" s="38">
        <f>$I$20*J39*$B$45</f>
        <v>4350.912000000001</v>
      </c>
      <c r="K20" s="10" t="s">
        <v>19</v>
      </c>
      <c r="L20" s="17">
        <v>12.083350464190978</v>
      </c>
      <c r="M20" s="31">
        <v>0.68</v>
      </c>
      <c r="N20" s="38">
        <f>$P$20*N39*$B$45</f>
        <v>2681.376</v>
      </c>
      <c r="O20" s="10" t="s">
        <v>19</v>
      </c>
      <c r="P20" s="31">
        <v>0.68</v>
      </c>
      <c r="Q20" s="18">
        <f>$P$20*Q39*$B$45</f>
        <v>4816.848</v>
      </c>
      <c r="R20" s="10" t="s">
        <v>19</v>
      </c>
      <c r="S20" s="17">
        <v>12.083350464190978</v>
      </c>
      <c r="T20" s="9">
        <v>0.66</v>
      </c>
      <c r="U20" s="18">
        <f aca="true" t="shared" si="6" ref="U20:AL20">$T$20*U39*$B$45</f>
        <v>3215.5200000000004</v>
      </c>
      <c r="V20" s="18">
        <f t="shared" si="6"/>
        <v>4116.024000000001</v>
      </c>
      <c r="W20" s="18">
        <f t="shared" si="6"/>
        <v>4178.592000000001</v>
      </c>
      <c r="X20" s="18">
        <f t="shared" si="6"/>
        <v>5747.544000000001</v>
      </c>
      <c r="Y20" s="18">
        <f t="shared" si="6"/>
        <v>2548.656</v>
      </c>
      <c r="Z20" s="18">
        <f t="shared" si="6"/>
        <v>5566.176</v>
      </c>
      <c r="AA20" s="18">
        <f t="shared" si="6"/>
        <v>2429.856</v>
      </c>
      <c r="AB20" s="18">
        <f t="shared" si="6"/>
        <v>2540.736</v>
      </c>
      <c r="AC20" s="18">
        <f t="shared" si="6"/>
        <v>2710.224</v>
      </c>
      <c r="AD20" s="18">
        <f t="shared" si="6"/>
        <v>5726.16</v>
      </c>
      <c r="AE20" s="18">
        <f t="shared" si="6"/>
        <v>5596.272000000001</v>
      </c>
      <c r="AF20" s="18">
        <f t="shared" si="6"/>
        <v>5585.184000000001</v>
      </c>
      <c r="AG20" s="18">
        <f t="shared" si="6"/>
        <v>3205.224</v>
      </c>
      <c r="AH20" s="38">
        <f t="shared" si="6"/>
        <v>3203.6400000000003</v>
      </c>
      <c r="AI20" s="38">
        <f t="shared" si="6"/>
        <v>5664.384</v>
      </c>
      <c r="AJ20" s="38">
        <f t="shared" si="6"/>
        <v>5512.32</v>
      </c>
      <c r="AK20" s="38">
        <f t="shared" si="6"/>
        <v>4051.0800000000004</v>
      </c>
      <c r="AL20" s="38">
        <f t="shared" si="6"/>
        <v>3998.016</v>
      </c>
      <c r="AM20" s="10" t="s">
        <v>19</v>
      </c>
      <c r="AN20" s="17">
        <v>12.083350464190978</v>
      </c>
      <c r="AO20" s="9">
        <v>0.66</v>
      </c>
      <c r="AP20" s="18">
        <f>$T$20*AP39*$B$45</f>
        <v>2207.304</v>
      </c>
      <c r="AQ20" s="18">
        <f>$T$20*AQ39*$B$45</f>
        <v>1225.2240000000002</v>
      </c>
      <c r="AR20" s="18">
        <f>$T$20*AR39*$B$45</f>
        <v>1499.2560000000003</v>
      </c>
      <c r="AS20" s="18">
        <f>$T$20*AS39*$B$45</f>
        <v>4028.1120000000005</v>
      </c>
      <c r="AT20" s="18">
        <f>$T$20*AT39*$B$45</f>
        <v>5772.096</v>
      </c>
      <c r="CS20" s="1"/>
      <c r="CT20" s="1"/>
      <c r="CU20" s="1"/>
      <c r="CV20" s="1"/>
    </row>
    <row r="21" spans="1:100" ht="12.75">
      <c r="A21" s="59" t="s">
        <v>29</v>
      </c>
      <c r="B21" s="59"/>
      <c r="C21" s="59"/>
      <c r="D21" s="59"/>
      <c r="E21" s="59"/>
      <c r="F21" s="59"/>
      <c r="G21" s="7" t="s">
        <v>47</v>
      </c>
      <c r="H21" s="17">
        <v>7.994505494505494</v>
      </c>
      <c r="I21" s="31">
        <v>0.23</v>
      </c>
      <c r="J21" s="38">
        <f>$I$21*J39*$B$45</f>
        <v>1471.632</v>
      </c>
      <c r="K21" s="7" t="s">
        <v>47</v>
      </c>
      <c r="L21" s="17">
        <v>7.994505494505494</v>
      </c>
      <c r="M21" s="31">
        <v>0.23</v>
      </c>
      <c r="N21" s="38">
        <f>$P$21*N39*$B$45</f>
        <v>906.936</v>
      </c>
      <c r="O21" s="7" t="s">
        <v>47</v>
      </c>
      <c r="P21" s="31">
        <v>0.23</v>
      </c>
      <c r="Q21" s="18">
        <f>$P$21*Q39*$B$45</f>
        <v>1629.228</v>
      </c>
      <c r="R21" s="7" t="s">
        <v>47</v>
      </c>
      <c r="S21" s="17">
        <v>7.994505494505494</v>
      </c>
      <c r="T21" s="9">
        <v>0.23</v>
      </c>
      <c r="U21" s="18">
        <f aca="true" t="shared" si="7" ref="U21:AL21">$T$21*U39*$B$45</f>
        <v>1120.5600000000002</v>
      </c>
      <c r="V21" s="18">
        <f t="shared" si="7"/>
        <v>1434.3720000000003</v>
      </c>
      <c r="W21" s="18">
        <f t="shared" si="7"/>
        <v>1456.1760000000002</v>
      </c>
      <c r="X21" s="18">
        <f t="shared" si="7"/>
        <v>2002.9320000000002</v>
      </c>
      <c r="Y21" s="18">
        <f t="shared" si="7"/>
        <v>888.1680000000001</v>
      </c>
      <c r="Z21" s="18">
        <f t="shared" si="7"/>
        <v>1939.728</v>
      </c>
      <c r="AA21" s="18">
        <f t="shared" si="7"/>
        <v>846.768</v>
      </c>
      <c r="AB21" s="18">
        <f t="shared" si="7"/>
        <v>885.4080000000001</v>
      </c>
      <c r="AC21" s="18">
        <f t="shared" si="7"/>
        <v>944.472</v>
      </c>
      <c r="AD21" s="18">
        <f t="shared" si="7"/>
        <v>1995.4800000000002</v>
      </c>
      <c r="AE21" s="18">
        <f t="shared" si="7"/>
        <v>1950.216</v>
      </c>
      <c r="AF21" s="18">
        <f t="shared" si="7"/>
        <v>1946.3520000000003</v>
      </c>
      <c r="AG21" s="18">
        <f t="shared" si="7"/>
        <v>1116.972</v>
      </c>
      <c r="AH21" s="38">
        <f t="shared" si="7"/>
        <v>1116.42</v>
      </c>
      <c r="AI21" s="38">
        <f t="shared" si="7"/>
        <v>1973.9520000000002</v>
      </c>
      <c r="AJ21" s="38">
        <f t="shared" si="7"/>
        <v>1920.96</v>
      </c>
      <c r="AK21" s="38">
        <f t="shared" si="7"/>
        <v>1411.7400000000002</v>
      </c>
      <c r="AL21" s="38">
        <f t="shared" si="7"/>
        <v>1393.248</v>
      </c>
      <c r="AM21" s="7" t="s">
        <v>47</v>
      </c>
      <c r="AN21" s="17">
        <v>7.994505494505494</v>
      </c>
      <c r="AO21" s="9">
        <v>0.23</v>
      </c>
      <c r="AP21" s="18">
        <f>$T$21*AP39*$B$45</f>
        <v>769.212</v>
      </c>
      <c r="AQ21" s="18">
        <f>$T$21*AQ39*$B$45</f>
        <v>426.972</v>
      </c>
      <c r="AR21" s="18">
        <f>$T$21*AR39*$B$45</f>
        <v>522.4680000000001</v>
      </c>
      <c r="AS21" s="18">
        <f>$T$21*AS39*$B$45</f>
        <v>1403.736</v>
      </c>
      <c r="AT21" s="18">
        <f>$T$21*AT39*$B$45</f>
        <v>2011.4879999999998</v>
      </c>
      <c r="CS21" s="1"/>
      <c r="CT21" s="1"/>
      <c r="CU21" s="1"/>
      <c r="CV21" s="1"/>
    </row>
    <row r="22" spans="1:100" ht="12.75">
      <c r="A22" s="59" t="s">
        <v>30</v>
      </c>
      <c r="B22" s="59"/>
      <c r="C22" s="59"/>
      <c r="D22" s="59"/>
      <c r="E22" s="59"/>
      <c r="F22" s="59"/>
      <c r="G22" s="7" t="s">
        <v>46</v>
      </c>
      <c r="H22" s="17">
        <v>7.994505494505494</v>
      </c>
      <c r="I22" s="31">
        <v>2.74</v>
      </c>
      <c r="J22" s="38">
        <f>$I$22*J39*$B$45</f>
        <v>17531.616</v>
      </c>
      <c r="K22" s="7" t="s">
        <v>46</v>
      </c>
      <c r="L22" s="17">
        <v>7.994505494505494</v>
      </c>
      <c r="M22" s="31">
        <v>2.74</v>
      </c>
      <c r="N22" s="38">
        <f>$P$22*N39*$B$45</f>
        <v>10804.368000000002</v>
      </c>
      <c r="O22" s="7" t="s">
        <v>46</v>
      </c>
      <c r="P22" s="31">
        <v>2.74</v>
      </c>
      <c r="Q22" s="18">
        <f>$P$22*Q39*$B$45</f>
        <v>19409.064</v>
      </c>
      <c r="R22" s="7" t="s">
        <v>54</v>
      </c>
      <c r="S22" s="17">
        <v>7.994505494505494</v>
      </c>
      <c r="T22" s="9">
        <v>2.97</v>
      </c>
      <c r="U22" s="18">
        <f aca="true" t="shared" si="8" ref="U22:AL22">$T$22*U39*$B$45</f>
        <v>14469.840000000002</v>
      </c>
      <c r="V22" s="18">
        <f t="shared" si="8"/>
        <v>18522.108000000004</v>
      </c>
      <c r="W22" s="18">
        <f t="shared" si="8"/>
        <v>18803.664000000004</v>
      </c>
      <c r="X22" s="18">
        <f t="shared" si="8"/>
        <v>25863.948000000004</v>
      </c>
      <c r="Y22" s="18">
        <f t="shared" si="8"/>
        <v>11468.952000000001</v>
      </c>
      <c r="Z22" s="18">
        <f t="shared" si="8"/>
        <v>25047.791999999998</v>
      </c>
      <c r="AA22" s="18">
        <f t="shared" si="8"/>
        <v>10934.352000000003</v>
      </c>
      <c r="AB22" s="18">
        <f t="shared" si="8"/>
        <v>11433.312000000002</v>
      </c>
      <c r="AC22" s="18">
        <f t="shared" si="8"/>
        <v>12196.008000000002</v>
      </c>
      <c r="AD22" s="18">
        <f t="shared" si="8"/>
        <v>25767.72</v>
      </c>
      <c r="AE22" s="18">
        <f t="shared" si="8"/>
        <v>25183.224000000002</v>
      </c>
      <c r="AF22" s="18">
        <f t="shared" si="8"/>
        <v>25133.328000000005</v>
      </c>
      <c r="AG22" s="18">
        <f t="shared" si="8"/>
        <v>14423.508000000002</v>
      </c>
      <c r="AH22" s="38">
        <f t="shared" si="8"/>
        <v>14416.380000000001</v>
      </c>
      <c r="AI22" s="38">
        <f t="shared" si="8"/>
        <v>25489.728000000003</v>
      </c>
      <c r="AJ22" s="38">
        <f t="shared" si="8"/>
        <v>24805.440000000002</v>
      </c>
      <c r="AK22" s="38">
        <f t="shared" si="8"/>
        <v>18229.86</v>
      </c>
      <c r="AL22" s="38">
        <f t="shared" si="8"/>
        <v>17991.072</v>
      </c>
      <c r="AM22" s="7" t="s">
        <v>54</v>
      </c>
      <c r="AN22" s="17">
        <v>7.994505494505494</v>
      </c>
      <c r="AO22" s="9">
        <v>2.97</v>
      </c>
      <c r="AP22" s="18">
        <f>$T$22*AP39*$B$45</f>
        <v>9932.868</v>
      </c>
      <c r="AQ22" s="18">
        <f>$T$22*AQ39*$B$45</f>
        <v>5513.508</v>
      </c>
      <c r="AR22" s="18">
        <f>$T$22*AR39*$B$45</f>
        <v>6746.652000000002</v>
      </c>
      <c r="AS22" s="18">
        <f>$T$22*AS39*$B$45</f>
        <v>18126.504</v>
      </c>
      <c r="AT22" s="18">
        <f>$T$22*AT39*$B$45</f>
        <v>25974.432</v>
      </c>
      <c r="CS22" s="1"/>
      <c r="CT22" s="1"/>
      <c r="CU22" s="1"/>
      <c r="CV22" s="1"/>
    </row>
    <row r="23" spans="1:100" ht="12.75">
      <c r="A23" s="59" t="s">
        <v>31</v>
      </c>
      <c r="B23" s="59"/>
      <c r="C23" s="59"/>
      <c r="D23" s="59"/>
      <c r="E23" s="59"/>
      <c r="F23" s="59"/>
      <c r="G23" s="7" t="s">
        <v>55</v>
      </c>
      <c r="H23" s="17">
        <v>7.994505494505494</v>
      </c>
      <c r="I23" s="31">
        <v>0</v>
      </c>
      <c r="J23" s="38">
        <f>$I$23*J39*$B$45</f>
        <v>0</v>
      </c>
      <c r="K23" s="7" t="s">
        <v>46</v>
      </c>
      <c r="L23" s="17">
        <v>7.994505494505494</v>
      </c>
      <c r="M23" s="31">
        <v>0</v>
      </c>
      <c r="N23" s="38">
        <f>$P$23*N39*$B$45</f>
        <v>0</v>
      </c>
      <c r="O23" s="7" t="s">
        <v>46</v>
      </c>
      <c r="P23" s="31">
        <v>0</v>
      </c>
      <c r="Q23" s="18">
        <f>$P$23*Q39*$B$45</f>
        <v>0</v>
      </c>
      <c r="R23" s="7" t="s">
        <v>55</v>
      </c>
      <c r="S23" s="17">
        <v>7.994505494505494</v>
      </c>
      <c r="T23" s="9">
        <v>3.31</v>
      </c>
      <c r="U23" s="18">
        <f aca="true" t="shared" si="9" ref="U23:AL23">$T$23*U39*$B$45</f>
        <v>16126.320000000002</v>
      </c>
      <c r="V23" s="18">
        <f t="shared" si="9"/>
        <v>20642.484</v>
      </c>
      <c r="W23" s="18">
        <f t="shared" si="9"/>
        <v>20956.272</v>
      </c>
      <c r="X23" s="18">
        <f t="shared" si="9"/>
        <v>28824.804</v>
      </c>
      <c r="Y23" s="18">
        <f t="shared" si="9"/>
        <v>12781.896</v>
      </c>
      <c r="Z23" s="18">
        <f t="shared" si="9"/>
        <v>27915.216</v>
      </c>
      <c r="AA23" s="18">
        <f t="shared" si="9"/>
        <v>12186.096000000001</v>
      </c>
      <c r="AB23" s="18">
        <f t="shared" si="9"/>
        <v>12742.176</v>
      </c>
      <c r="AC23" s="18">
        <f t="shared" si="9"/>
        <v>13592.184000000001</v>
      </c>
      <c r="AD23" s="18">
        <f t="shared" si="9"/>
        <v>28717.56</v>
      </c>
      <c r="AE23" s="18">
        <f t="shared" si="9"/>
        <v>28066.152000000002</v>
      </c>
      <c r="AF23" s="18">
        <f t="shared" si="9"/>
        <v>28010.544</v>
      </c>
      <c r="AG23" s="18">
        <f t="shared" si="9"/>
        <v>16074.684000000001</v>
      </c>
      <c r="AH23" s="38">
        <f t="shared" si="9"/>
        <v>16066.74</v>
      </c>
      <c r="AI23" s="38">
        <f t="shared" si="9"/>
        <v>28407.744000000006</v>
      </c>
      <c r="AJ23" s="38">
        <f t="shared" si="9"/>
        <v>27645.120000000003</v>
      </c>
      <c r="AK23" s="38">
        <f t="shared" si="9"/>
        <v>20316.78</v>
      </c>
      <c r="AL23" s="38">
        <f t="shared" si="9"/>
        <v>20050.656000000003</v>
      </c>
      <c r="AM23" s="7" t="s">
        <v>55</v>
      </c>
      <c r="AN23" s="17">
        <v>7.994505494505494</v>
      </c>
      <c r="AO23" s="9">
        <v>3.31</v>
      </c>
      <c r="AP23" s="18">
        <f>$T$23*AP39*$B$45</f>
        <v>11069.964</v>
      </c>
      <c r="AQ23" s="18">
        <f>$T$23*AQ39*$B$45</f>
        <v>6144.684</v>
      </c>
      <c r="AR23" s="18">
        <f>$T$23*AR39*$B$45</f>
        <v>7518.996000000001</v>
      </c>
      <c r="AS23" s="18">
        <f>$T$23*AS39*$B$45</f>
        <v>20201.592</v>
      </c>
      <c r="AT23" s="18">
        <f>$T$23*AT39*$B$45</f>
        <v>28947.936</v>
      </c>
      <c r="CS23" s="1"/>
      <c r="CT23" s="1"/>
      <c r="CU23" s="1"/>
      <c r="CV23" s="1"/>
    </row>
    <row r="24" spans="1:100" ht="13.5" customHeight="1">
      <c r="A24" s="60" t="s">
        <v>20</v>
      </c>
      <c r="B24" s="60"/>
      <c r="C24" s="60"/>
      <c r="D24" s="60"/>
      <c r="E24" s="60"/>
      <c r="F24" s="60"/>
      <c r="G24" s="8"/>
      <c r="H24" s="19">
        <f>SUM(H25:H28)</f>
        <v>33.76989389920425</v>
      </c>
      <c r="I24" s="32">
        <f>SUM(I25:I28)</f>
        <v>5.14</v>
      </c>
      <c r="J24" s="39">
        <f>SUM(J25:J28)</f>
        <v>32887.776</v>
      </c>
      <c r="K24" s="8"/>
      <c r="L24" s="19">
        <f>SUM(L25:L28)</f>
        <v>33.76989389920425</v>
      </c>
      <c r="M24" s="32">
        <f>SUM(M25:M28)</f>
        <v>5.14</v>
      </c>
      <c r="N24" s="39">
        <f>SUM(N25:N28)</f>
        <v>20268.048000000003</v>
      </c>
      <c r="O24" s="8"/>
      <c r="P24" s="32">
        <f>SUM(P25:P28)</f>
        <v>5.14</v>
      </c>
      <c r="Q24" s="16">
        <f>SUM(Q25:Q28)</f>
        <v>36409.704</v>
      </c>
      <c r="R24" s="8"/>
      <c r="S24" s="19">
        <f aca="true" t="shared" si="10" ref="S24:AG24">SUM(S25:S28)</f>
        <v>33.76989389920425</v>
      </c>
      <c r="T24" s="27">
        <f t="shared" si="10"/>
        <v>1.71</v>
      </c>
      <c r="U24" s="16">
        <f t="shared" si="10"/>
        <v>8331.119999999999</v>
      </c>
      <c r="V24" s="16">
        <f t="shared" si="10"/>
        <v>10664.244000000002</v>
      </c>
      <c r="W24" s="16">
        <f t="shared" si="10"/>
        <v>10826.352</v>
      </c>
      <c r="X24" s="16">
        <f t="shared" si="10"/>
        <v>14891.364000000001</v>
      </c>
      <c r="Y24" s="16">
        <f t="shared" si="10"/>
        <v>6603.336</v>
      </c>
      <c r="Z24" s="16">
        <f t="shared" si="10"/>
        <v>14421.455999999998</v>
      </c>
      <c r="AA24" s="16">
        <f>SUM(AA25:AA28)</f>
        <v>6295.536</v>
      </c>
      <c r="AB24" s="16">
        <f>SUM(AB25:AB28)</f>
        <v>6582.816000000001</v>
      </c>
      <c r="AC24" s="16">
        <f>SUM(AC25:AC28)</f>
        <v>7021.944</v>
      </c>
      <c r="AD24" s="16">
        <f>SUM(AD25:AD28)</f>
        <v>14835.960000000001</v>
      </c>
      <c r="AE24" s="16">
        <f t="shared" si="10"/>
        <v>14499.432</v>
      </c>
      <c r="AF24" s="16">
        <f t="shared" si="10"/>
        <v>14470.704000000002</v>
      </c>
      <c r="AG24" s="16">
        <f t="shared" si="10"/>
        <v>8304.444</v>
      </c>
      <c r="AH24" s="39">
        <f>SUM(AH25:AH28)</f>
        <v>8300.34</v>
      </c>
      <c r="AI24" s="39">
        <f>SUM(AI25:AI28)</f>
        <v>14675.904000000002</v>
      </c>
      <c r="AJ24" s="39">
        <f>SUM(AJ25:AJ28)</f>
        <v>14281.919999999998</v>
      </c>
      <c r="AK24" s="39">
        <f>SUM(AK25:AK28)</f>
        <v>10495.980000000001</v>
      </c>
      <c r="AL24" s="39">
        <f>SUM(AL25:AL28)</f>
        <v>10358.496</v>
      </c>
      <c r="AM24" s="8"/>
      <c r="AN24" s="19">
        <f aca="true" t="shared" si="11" ref="AN24:AT24">SUM(AN25:AN28)</f>
        <v>33.76989389920425</v>
      </c>
      <c r="AO24" s="27">
        <f t="shared" si="11"/>
        <v>1.71</v>
      </c>
      <c r="AP24" s="16">
        <f t="shared" si="11"/>
        <v>5718.924</v>
      </c>
      <c r="AQ24" s="16">
        <f t="shared" si="11"/>
        <v>3174.444</v>
      </c>
      <c r="AR24" s="16">
        <f t="shared" si="11"/>
        <v>3884.4360000000006</v>
      </c>
      <c r="AS24" s="16">
        <f t="shared" si="11"/>
        <v>10436.472</v>
      </c>
      <c r="AT24" s="16">
        <f t="shared" si="11"/>
        <v>14954.975999999999</v>
      </c>
      <c r="CS24" s="1"/>
      <c r="CT24" s="1"/>
      <c r="CU24" s="1"/>
      <c r="CV24" s="1"/>
    </row>
    <row r="25" spans="1:100" ht="12.75">
      <c r="A25" s="59" t="s">
        <v>32</v>
      </c>
      <c r="B25" s="59"/>
      <c r="C25" s="59"/>
      <c r="D25" s="59"/>
      <c r="E25" s="59"/>
      <c r="F25" s="59"/>
      <c r="G25" s="7" t="s">
        <v>21</v>
      </c>
      <c r="H25" s="17">
        <v>0.3445907540735127</v>
      </c>
      <c r="I25" s="31">
        <v>0</v>
      </c>
      <c r="J25" s="38">
        <f>$I$25*J39*$B$45</f>
        <v>0</v>
      </c>
      <c r="K25" s="7" t="s">
        <v>21</v>
      </c>
      <c r="L25" s="17">
        <v>0.3445907540735127</v>
      </c>
      <c r="M25" s="31">
        <v>0</v>
      </c>
      <c r="N25" s="38">
        <f>$P$25*N39*$B$45</f>
        <v>0</v>
      </c>
      <c r="O25" s="7" t="s">
        <v>21</v>
      </c>
      <c r="P25" s="31">
        <v>0</v>
      </c>
      <c r="Q25" s="18">
        <f>$P$25*Q39*$B$45</f>
        <v>0</v>
      </c>
      <c r="R25" s="7" t="s">
        <v>21</v>
      </c>
      <c r="S25" s="17">
        <v>0.3445907540735127</v>
      </c>
      <c r="T25" s="9">
        <v>0</v>
      </c>
      <c r="U25" s="18">
        <f aca="true" t="shared" si="12" ref="U25:AL25">$P$25*U39*$B$45</f>
        <v>0</v>
      </c>
      <c r="V25" s="18">
        <f t="shared" si="12"/>
        <v>0</v>
      </c>
      <c r="W25" s="18">
        <f t="shared" si="12"/>
        <v>0</v>
      </c>
      <c r="X25" s="18">
        <f t="shared" si="12"/>
        <v>0</v>
      </c>
      <c r="Y25" s="18">
        <f t="shared" si="12"/>
        <v>0</v>
      </c>
      <c r="Z25" s="18">
        <f t="shared" si="12"/>
        <v>0</v>
      </c>
      <c r="AA25" s="18">
        <f t="shared" si="12"/>
        <v>0</v>
      </c>
      <c r="AB25" s="18">
        <f t="shared" si="12"/>
        <v>0</v>
      </c>
      <c r="AC25" s="18">
        <f t="shared" si="12"/>
        <v>0</v>
      </c>
      <c r="AD25" s="18">
        <f t="shared" si="12"/>
        <v>0</v>
      </c>
      <c r="AE25" s="18">
        <f t="shared" si="12"/>
        <v>0</v>
      </c>
      <c r="AF25" s="18">
        <f t="shared" si="12"/>
        <v>0</v>
      </c>
      <c r="AG25" s="18">
        <f t="shared" si="12"/>
        <v>0</v>
      </c>
      <c r="AH25" s="38">
        <f t="shared" si="12"/>
        <v>0</v>
      </c>
      <c r="AI25" s="38">
        <f t="shared" si="12"/>
        <v>0</v>
      </c>
      <c r="AJ25" s="38">
        <f t="shared" si="12"/>
        <v>0</v>
      </c>
      <c r="AK25" s="38">
        <f t="shared" si="12"/>
        <v>0</v>
      </c>
      <c r="AL25" s="38">
        <f t="shared" si="12"/>
        <v>0</v>
      </c>
      <c r="AM25" s="7" t="s">
        <v>21</v>
      </c>
      <c r="AN25" s="17">
        <v>0.3445907540735127</v>
      </c>
      <c r="AO25" s="9">
        <v>0</v>
      </c>
      <c r="AP25" s="18">
        <f>$P$25*AP39*$B$45</f>
        <v>0</v>
      </c>
      <c r="AQ25" s="18">
        <f>$P$25*AQ39*$B$45</f>
        <v>0</v>
      </c>
      <c r="AR25" s="18">
        <f>$P$25*AR39*$B$45</f>
        <v>0</v>
      </c>
      <c r="AS25" s="18">
        <f>$P$25*AS39*$B$45</f>
        <v>0</v>
      </c>
      <c r="AT25" s="18">
        <f>$P$25*AT39*$B$45</f>
        <v>0</v>
      </c>
      <c r="CS25" s="1"/>
      <c r="CT25" s="1"/>
      <c r="CU25" s="1"/>
      <c r="CV25" s="1"/>
    </row>
    <row r="26" spans="1:100" ht="37.5" customHeight="1">
      <c r="A26" s="61" t="s">
        <v>33</v>
      </c>
      <c r="B26" s="61"/>
      <c r="C26" s="61"/>
      <c r="D26" s="61"/>
      <c r="E26" s="61"/>
      <c r="F26" s="61"/>
      <c r="G26" s="7" t="s">
        <v>48</v>
      </c>
      <c r="H26" s="17">
        <v>7.580996589617279</v>
      </c>
      <c r="I26" s="9">
        <v>0.35</v>
      </c>
      <c r="J26" s="38">
        <f>$I$26*J39*$B$45</f>
        <v>2239.44</v>
      </c>
      <c r="K26" s="7" t="s">
        <v>48</v>
      </c>
      <c r="L26" s="17">
        <v>7.580996589617279</v>
      </c>
      <c r="M26" s="9">
        <v>0.35</v>
      </c>
      <c r="N26" s="38">
        <f>$P$26*N39*$B$45</f>
        <v>1380.1200000000001</v>
      </c>
      <c r="O26" s="7" t="s">
        <v>48</v>
      </c>
      <c r="P26" s="9">
        <v>0.35</v>
      </c>
      <c r="Q26" s="18">
        <f>$P$26*Q39*$B$45</f>
        <v>2479.2599999999993</v>
      </c>
      <c r="R26" s="7" t="s">
        <v>48</v>
      </c>
      <c r="S26" s="17">
        <v>7.580996589617279</v>
      </c>
      <c r="T26" s="9">
        <v>0.11</v>
      </c>
      <c r="U26" s="18">
        <f aca="true" t="shared" si="13" ref="U26:AL26">$T$26*U39*$B$45</f>
        <v>535.9200000000001</v>
      </c>
      <c r="V26" s="18">
        <f t="shared" si="13"/>
        <v>686.0040000000001</v>
      </c>
      <c r="W26" s="18">
        <f t="shared" si="13"/>
        <v>696.432</v>
      </c>
      <c r="X26" s="18">
        <f t="shared" si="13"/>
        <v>957.9240000000002</v>
      </c>
      <c r="Y26" s="18">
        <f t="shared" si="13"/>
        <v>424.77600000000007</v>
      </c>
      <c r="Z26" s="18">
        <f t="shared" si="13"/>
        <v>927.6959999999999</v>
      </c>
      <c r="AA26" s="18">
        <f t="shared" si="13"/>
        <v>404.97600000000006</v>
      </c>
      <c r="AB26" s="18">
        <f t="shared" si="13"/>
        <v>423.456</v>
      </c>
      <c r="AC26" s="18">
        <f t="shared" si="13"/>
        <v>451.70399999999995</v>
      </c>
      <c r="AD26" s="18">
        <f t="shared" si="13"/>
        <v>954.36</v>
      </c>
      <c r="AE26" s="18">
        <f t="shared" si="13"/>
        <v>932.712</v>
      </c>
      <c r="AF26" s="18">
        <f t="shared" si="13"/>
        <v>930.864</v>
      </c>
      <c r="AG26" s="18">
        <f t="shared" si="13"/>
        <v>534.204</v>
      </c>
      <c r="AH26" s="38">
        <f t="shared" si="13"/>
        <v>533.9399999999999</v>
      </c>
      <c r="AI26" s="38">
        <f t="shared" si="13"/>
        <v>944.0640000000001</v>
      </c>
      <c r="AJ26" s="38">
        <f t="shared" si="13"/>
        <v>918.72</v>
      </c>
      <c r="AK26" s="38">
        <f t="shared" si="13"/>
        <v>675.1800000000001</v>
      </c>
      <c r="AL26" s="38">
        <f t="shared" si="13"/>
        <v>666.336</v>
      </c>
      <c r="AM26" s="7" t="s">
        <v>48</v>
      </c>
      <c r="AN26" s="17">
        <v>7.580996589617279</v>
      </c>
      <c r="AO26" s="9">
        <v>0.11</v>
      </c>
      <c r="AP26" s="18">
        <f>$T$26*AP39*$B$45</f>
        <v>367.884</v>
      </c>
      <c r="AQ26" s="18">
        <f>$T$26*AQ39*$B$45</f>
        <v>204.204</v>
      </c>
      <c r="AR26" s="18">
        <f>$T$26*AR39*$B$45</f>
        <v>249.876</v>
      </c>
      <c r="AS26" s="18">
        <f>$T$26*AS39*$B$45</f>
        <v>671.3520000000001</v>
      </c>
      <c r="AT26" s="18">
        <f>$T$26*AT39*$B$45</f>
        <v>962.0159999999998</v>
      </c>
      <c r="CS26" s="1"/>
      <c r="CT26" s="1"/>
      <c r="CU26" s="1"/>
      <c r="CV26" s="1"/>
    </row>
    <row r="27" spans="1:100" ht="66.75" customHeight="1">
      <c r="A27" s="61" t="s">
        <v>34</v>
      </c>
      <c r="B27" s="61"/>
      <c r="C27" s="61"/>
      <c r="D27" s="61"/>
      <c r="E27" s="61"/>
      <c r="F27" s="61"/>
      <c r="G27" s="10" t="s">
        <v>22</v>
      </c>
      <c r="H27" s="20">
        <v>2.067544524441076</v>
      </c>
      <c r="I27" s="31">
        <v>0.04</v>
      </c>
      <c r="J27" s="40">
        <f>$I$27*J39*$B$45</f>
        <v>255.93600000000004</v>
      </c>
      <c r="K27" s="10" t="s">
        <v>22</v>
      </c>
      <c r="L27" s="20">
        <v>2.067544524441076</v>
      </c>
      <c r="M27" s="31">
        <v>0.04</v>
      </c>
      <c r="N27" s="40">
        <f>$P$27*N39*$B$45</f>
        <v>157.728</v>
      </c>
      <c r="O27" s="10" t="s">
        <v>22</v>
      </c>
      <c r="P27" s="31">
        <v>0.04</v>
      </c>
      <c r="Q27" s="18">
        <f>$P$27*Q39*$B$45</f>
        <v>283.344</v>
      </c>
      <c r="R27" s="10" t="s">
        <v>22</v>
      </c>
      <c r="S27" s="20">
        <v>2.067544524441076</v>
      </c>
      <c r="T27" s="9">
        <v>0.04</v>
      </c>
      <c r="U27" s="18">
        <f aca="true" t="shared" si="14" ref="U27:AL27">$T$27*U39*$B$45</f>
        <v>194.88000000000002</v>
      </c>
      <c r="V27" s="18">
        <f t="shared" si="14"/>
        <v>249.45600000000005</v>
      </c>
      <c r="W27" s="18">
        <f t="shared" si="14"/>
        <v>253.24800000000005</v>
      </c>
      <c r="X27" s="18">
        <f t="shared" si="14"/>
        <v>348.336</v>
      </c>
      <c r="Y27" s="18">
        <f t="shared" si="14"/>
        <v>154.464</v>
      </c>
      <c r="Z27" s="18">
        <f t="shared" si="14"/>
        <v>337.344</v>
      </c>
      <c r="AA27" s="18">
        <f t="shared" si="14"/>
        <v>147.264</v>
      </c>
      <c r="AB27" s="18">
        <f t="shared" si="14"/>
        <v>153.984</v>
      </c>
      <c r="AC27" s="18">
        <f t="shared" si="14"/>
        <v>164.256</v>
      </c>
      <c r="AD27" s="18">
        <f t="shared" si="14"/>
        <v>347.04</v>
      </c>
      <c r="AE27" s="18">
        <f t="shared" si="14"/>
        <v>339.168</v>
      </c>
      <c r="AF27" s="18">
        <f t="shared" si="14"/>
        <v>338.49600000000004</v>
      </c>
      <c r="AG27" s="18">
        <f t="shared" si="14"/>
        <v>194.25599999999997</v>
      </c>
      <c r="AH27" s="40">
        <f t="shared" si="14"/>
        <v>194.16</v>
      </c>
      <c r="AI27" s="40">
        <f t="shared" si="14"/>
        <v>343.29600000000005</v>
      </c>
      <c r="AJ27" s="40">
        <f t="shared" si="14"/>
        <v>334.08</v>
      </c>
      <c r="AK27" s="40">
        <f t="shared" si="14"/>
        <v>245.52</v>
      </c>
      <c r="AL27" s="40">
        <f t="shared" si="14"/>
        <v>242.304</v>
      </c>
      <c r="AM27" s="10" t="s">
        <v>22</v>
      </c>
      <c r="AN27" s="20">
        <v>2.067544524441076</v>
      </c>
      <c r="AO27" s="9">
        <v>0.04</v>
      </c>
      <c r="AP27" s="18">
        <f>$T$27*AP39*$B$45</f>
        <v>133.776</v>
      </c>
      <c r="AQ27" s="18">
        <f>$T$27*AQ39*$B$45</f>
        <v>74.256</v>
      </c>
      <c r="AR27" s="18">
        <f>$T$27*AR39*$B$45</f>
        <v>90.864</v>
      </c>
      <c r="AS27" s="18">
        <f>$T$27*AS39*$B$45</f>
        <v>244.12800000000001</v>
      </c>
      <c r="AT27" s="18">
        <f>$T$27*AT39*$B$45</f>
        <v>349.82399999999996</v>
      </c>
      <c r="CS27" s="1"/>
      <c r="CT27" s="1"/>
      <c r="CU27" s="1"/>
      <c r="CV27" s="1"/>
    </row>
    <row r="28" spans="1:100" ht="68.25" customHeight="1">
      <c r="A28" s="61" t="s">
        <v>35</v>
      </c>
      <c r="B28" s="61"/>
      <c r="C28" s="61"/>
      <c r="D28" s="61"/>
      <c r="E28" s="61"/>
      <c r="F28" s="61"/>
      <c r="G28" s="7" t="s">
        <v>48</v>
      </c>
      <c r="H28" s="17">
        <v>23.776762031072376</v>
      </c>
      <c r="I28" s="31">
        <v>4.75</v>
      </c>
      <c r="J28" s="38">
        <f>$I$28*J39*$B$45</f>
        <v>30392.4</v>
      </c>
      <c r="K28" s="7" t="s">
        <v>48</v>
      </c>
      <c r="L28" s="17">
        <v>23.776762031072376</v>
      </c>
      <c r="M28" s="31">
        <v>4.75</v>
      </c>
      <c r="N28" s="38">
        <f>$P$28*N39*$B$45</f>
        <v>18730.2</v>
      </c>
      <c r="O28" s="7" t="s">
        <v>48</v>
      </c>
      <c r="P28" s="31">
        <v>4.75</v>
      </c>
      <c r="Q28" s="18">
        <f>$P$28*Q39*$B$45</f>
        <v>33647.1</v>
      </c>
      <c r="R28" s="7" t="s">
        <v>48</v>
      </c>
      <c r="S28" s="17">
        <v>23.776762031072376</v>
      </c>
      <c r="T28" s="9">
        <v>1.56</v>
      </c>
      <c r="U28" s="18">
        <f aca="true" t="shared" si="15" ref="U28:AL28">$T$28*U39*$B$45</f>
        <v>7600.32</v>
      </c>
      <c r="V28" s="18">
        <f t="shared" si="15"/>
        <v>9728.784000000001</v>
      </c>
      <c r="W28" s="18">
        <f t="shared" si="15"/>
        <v>9876.672</v>
      </c>
      <c r="X28" s="18">
        <f t="shared" si="15"/>
        <v>13585.104000000001</v>
      </c>
      <c r="Y28" s="18">
        <f t="shared" si="15"/>
        <v>6024.0960000000005</v>
      </c>
      <c r="Z28" s="18">
        <f t="shared" si="15"/>
        <v>13156.416</v>
      </c>
      <c r="AA28" s="18">
        <f t="shared" si="15"/>
        <v>5743.296</v>
      </c>
      <c r="AB28" s="18">
        <f t="shared" si="15"/>
        <v>6005.376</v>
      </c>
      <c r="AC28" s="18">
        <f t="shared" si="15"/>
        <v>6405.984</v>
      </c>
      <c r="AD28" s="18">
        <f t="shared" si="15"/>
        <v>13534.560000000001</v>
      </c>
      <c r="AE28" s="18">
        <f t="shared" si="15"/>
        <v>13227.552</v>
      </c>
      <c r="AF28" s="18">
        <f t="shared" si="15"/>
        <v>13201.344000000001</v>
      </c>
      <c r="AG28" s="18">
        <f t="shared" si="15"/>
        <v>7575.984</v>
      </c>
      <c r="AH28" s="38">
        <f t="shared" si="15"/>
        <v>7572.24</v>
      </c>
      <c r="AI28" s="38">
        <f t="shared" si="15"/>
        <v>13388.544000000002</v>
      </c>
      <c r="AJ28" s="38">
        <f t="shared" si="15"/>
        <v>13029.119999999999</v>
      </c>
      <c r="AK28" s="38">
        <f t="shared" si="15"/>
        <v>9575.28</v>
      </c>
      <c r="AL28" s="38">
        <f t="shared" si="15"/>
        <v>9449.856</v>
      </c>
      <c r="AM28" s="7" t="s">
        <v>48</v>
      </c>
      <c r="AN28" s="17">
        <v>23.776762031072376</v>
      </c>
      <c r="AO28" s="9">
        <v>1.56</v>
      </c>
      <c r="AP28" s="18">
        <f>$T$28*AP39*$B$45</f>
        <v>5217.264</v>
      </c>
      <c r="AQ28" s="18">
        <f>$T$28*AQ39*$B$45</f>
        <v>2895.984</v>
      </c>
      <c r="AR28" s="18">
        <f>$T$28*AR39*$B$45</f>
        <v>3543.696000000001</v>
      </c>
      <c r="AS28" s="18">
        <f>$T$28*AS39*$B$45</f>
        <v>9520.992</v>
      </c>
      <c r="AT28" s="18">
        <f>$T$28*AT39*$B$45</f>
        <v>13643.135999999999</v>
      </c>
      <c r="CS28" s="1"/>
      <c r="CT28" s="1"/>
      <c r="CU28" s="1"/>
      <c r="CV28" s="1"/>
    </row>
    <row r="29" spans="1:100" ht="12.75">
      <c r="A29" s="57" t="s">
        <v>23</v>
      </c>
      <c r="B29" s="57"/>
      <c r="C29" s="57"/>
      <c r="D29" s="57"/>
      <c r="E29" s="57"/>
      <c r="F29" s="57"/>
      <c r="G29" s="8"/>
      <c r="H29" s="19">
        <f>SUM(H30:H32)</f>
        <v>14.81716559302766</v>
      </c>
      <c r="I29" s="32">
        <f>SUM(I30:I35)</f>
        <v>3.15</v>
      </c>
      <c r="J29" s="39">
        <f>SUM(J30:J35)</f>
        <v>20154.960000000003</v>
      </c>
      <c r="K29" s="8"/>
      <c r="L29" s="19">
        <f>SUM(L30:L32)</f>
        <v>14.81716559302766</v>
      </c>
      <c r="M29" s="32">
        <f>SUM(M30:M35)</f>
        <v>3.15</v>
      </c>
      <c r="N29" s="39">
        <f>SUM(N30:N35)</f>
        <v>12421.080000000002</v>
      </c>
      <c r="O29" s="8"/>
      <c r="P29" s="32">
        <f>SUM(P30:P35)</f>
        <v>3.15</v>
      </c>
      <c r="Q29" s="19">
        <f>SUM(Q30:Q35)</f>
        <v>22313.339999999997</v>
      </c>
      <c r="R29" s="8"/>
      <c r="S29" s="19">
        <f>SUM(S30:S32)</f>
        <v>14.81716559302766</v>
      </c>
      <c r="T29" s="27">
        <f aca="true" t="shared" si="16" ref="T29:AG29">SUM(T30:T35)</f>
        <v>3.44</v>
      </c>
      <c r="U29" s="16">
        <f t="shared" si="16"/>
        <v>16759.68</v>
      </c>
      <c r="V29" s="16">
        <f t="shared" si="16"/>
        <v>21453.216000000004</v>
      </c>
      <c r="W29" s="16">
        <f t="shared" si="16"/>
        <v>21779.328</v>
      </c>
      <c r="X29" s="16">
        <f t="shared" si="16"/>
        <v>29956.896</v>
      </c>
      <c r="Y29" s="16">
        <f t="shared" si="16"/>
        <v>13283.903999999999</v>
      </c>
      <c r="Z29" s="16">
        <f t="shared" si="16"/>
        <v>29011.584</v>
      </c>
      <c r="AA29" s="16">
        <f>SUM(AA30:AA35)</f>
        <v>12664.704000000002</v>
      </c>
      <c r="AB29" s="16">
        <f>SUM(AB30:AB35)</f>
        <v>13242.624</v>
      </c>
      <c r="AC29" s="16">
        <f>SUM(AC30:AC35)</f>
        <v>14126.016</v>
      </c>
      <c r="AD29" s="16">
        <f>SUM(AD30:AD35)</f>
        <v>29845.44</v>
      </c>
      <c r="AE29" s="16">
        <f t="shared" si="16"/>
        <v>29168.448</v>
      </c>
      <c r="AF29" s="16">
        <f t="shared" si="16"/>
        <v>29110.656000000003</v>
      </c>
      <c r="AG29" s="16">
        <f t="shared" si="16"/>
        <v>16706.016</v>
      </c>
      <c r="AH29" s="39">
        <f>SUM(AH30:AH35)</f>
        <v>16697.76</v>
      </c>
      <c r="AI29" s="39">
        <f>SUM(AI30:AI35)</f>
        <v>29523.456</v>
      </c>
      <c r="AJ29" s="39">
        <f>SUM(AJ30:AJ35)</f>
        <v>28730.879999999997</v>
      </c>
      <c r="AK29" s="39">
        <f>SUM(AK30:AK35)</f>
        <v>21114.72</v>
      </c>
      <c r="AL29" s="39">
        <f>SUM(AL30:AL35)</f>
        <v>20838.144</v>
      </c>
      <c r="AM29" s="8"/>
      <c r="AN29" s="19">
        <f>SUM(AN30:AN32)</f>
        <v>14.81716559302766</v>
      </c>
      <c r="AO29" s="27">
        <f aca="true" t="shared" si="17" ref="AO29:AT29">SUM(AO30:AO35)</f>
        <v>3.44</v>
      </c>
      <c r="AP29" s="16">
        <f t="shared" si="17"/>
        <v>11504.736000000003</v>
      </c>
      <c r="AQ29" s="16">
        <f t="shared" si="17"/>
        <v>6386.015999999999</v>
      </c>
      <c r="AR29" s="16">
        <f t="shared" si="17"/>
        <v>7814.304</v>
      </c>
      <c r="AS29" s="16">
        <f t="shared" si="17"/>
        <v>20995.008</v>
      </c>
      <c r="AT29" s="16">
        <f t="shared" si="17"/>
        <v>30084.863999999998</v>
      </c>
      <c r="CS29" s="1"/>
      <c r="CT29" s="1"/>
      <c r="CU29" s="1"/>
      <c r="CV29" s="1"/>
    </row>
    <row r="30" spans="1:100" ht="105.75" customHeight="1">
      <c r="A30" s="61" t="s">
        <v>36</v>
      </c>
      <c r="B30" s="61"/>
      <c r="C30" s="61"/>
      <c r="D30" s="61"/>
      <c r="E30" s="61"/>
      <c r="F30" s="61"/>
      <c r="G30" s="10" t="s">
        <v>49</v>
      </c>
      <c r="H30" s="20">
        <v>11.753978779840848</v>
      </c>
      <c r="I30" s="31">
        <v>1.36</v>
      </c>
      <c r="J30" s="40">
        <f>$I$30*J39*$B$45</f>
        <v>8701.824000000002</v>
      </c>
      <c r="K30" s="10" t="s">
        <v>49</v>
      </c>
      <c r="L30" s="20">
        <v>11.753978779840848</v>
      </c>
      <c r="M30" s="31">
        <v>1.36</v>
      </c>
      <c r="N30" s="40">
        <f>$P$30*N39*$B$45</f>
        <v>5362.752</v>
      </c>
      <c r="O30" s="10" t="s">
        <v>49</v>
      </c>
      <c r="P30" s="31">
        <v>1.36</v>
      </c>
      <c r="Q30" s="21">
        <f>$P$30*Q39*$B$45</f>
        <v>9633.696</v>
      </c>
      <c r="R30" s="10" t="s">
        <v>49</v>
      </c>
      <c r="S30" s="20">
        <v>11.753978779840848</v>
      </c>
      <c r="T30" s="9">
        <v>1.76</v>
      </c>
      <c r="U30" s="21">
        <f aca="true" t="shared" si="18" ref="U30:AL30">$T$30*U39*$B$45</f>
        <v>8574.720000000001</v>
      </c>
      <c r="V30" s="21">
        <f t="shared" si="18"/>
        <v>10976.064000000002</v>
      </c>
      <c r="W30" s="21">
        <f t="shared" si="18"/>
        <v>11142.912</v>
      </c>
      <c r="X30" s="21">
        <f t="shared" si="18"/>
        <v>15326.784000000003</v>
      </c>
      <c r="Y30" s="21">
        <f t="shared" si="18"/>
        <v>6796.416000000001</v>
      </c>
      <c r="Z30" s="21">
        <f t="shared" si="18"/>
        <v>14843.135999999999</v>
      </c>
      <c r="AA30" s="21">
        <f t="shared" si="18"/>
        <v>6479.616000000001</v>
      </c>
      <c r="AB30" s="21">
        <f t="shared" si="18"/>
        <v>6775.296</v>
      </c>
      <c r="AC30" s="21">
        <f t="shared" si="18"/>
        <v>7227.263999999999</v>
      </c>
      <c r="AD30" s="21">
        <f t="shared" si="18"/>
        <v>15269.76</v>
      </c>
      <c r="AE30" s="21">
        <f t="shared" si="18"/>
        <v>14923.392</v>
      </c>
      <c r="AF30" s="21">
        <f t="shared" si="18"/>
        <v>14893.824</v>
      </c>
      <c r="AG30" s="21">
        <f t="shared" si="18"/>
        <v>8547.264</v>
      </c>
      <c r="AH30" s="40">
        <f t="shared" si="18"/>
        <v>8543.039999999999</v>
      </c>
      <c r="AI30" s="40">
        <f t="shared" si="18"/>
        <v>15105.024000000001</v>
      </c>
      <c r="AJ30" s="40">
        <f t="shared" si="18"/>
        <v>14699.52</v>
      </c>
      <c r="AK30" s="40">
        <f t="shared" si="18"/>
        <v>10802.880000000001</v>
      </c>
      <c r="AL30" s="40">
        <f t="shared" si="18"/>
        <v>10661.376</v>
      </c>
      <c r="AM30" s="10" t="s">
        <v>49</v>
      </c>
      <c r="AN30" s="20">
        <v>11.753978779840848</v>
      </c>
      <c r="AO30" s="9">
        <v>1.76</v>
      </c>
      <c r="AP30" s="21">
        <f>$T$30*AP39*$B$45</f>
        <v>5886.144</v>
      </c>
      <c r="AQ30" s="21">
        <f>$T$30*AQ39*$B$45</f>
        <v>3267.264</v>
      </c>
      <c r="AR30" s="21">
        <f>$T$30*AR39*$B$45</f>
        <v>3998.016</v>
      </c>
      <c r="AS30" s="21">
        <f>$T$30*AS39*$B$45</f>
        <v>10741.632000000001</v>
      </c>
      <c r="AT30" s="21">
        <f>$T$30*AT39*$B$45</f>
        <v>15392.255999999998</v>
      </c>
      <c r="CS30" s="1"/>
      <c r="CT30" s="1"/>
      <c r="CU30" s="1"/>
      <c r="CV30" s="1"/>
    </row>
    <row r="31" spans="1:100" ht="60.75" customHeight="1">
      <c r="A31" s="59" t="s">
        <v>37</v>
      </c>
      <c r="B31" s="59"/>
      <c r="C31" s="59"/>
      <c r="D31" s="59"/>
      <c r="E31" s="59"/>
      <c r="F31" s="59"/>
      <c r="G31" s="10" t="s">
        <v>24</v>
      </c>
      <c r="H31" s="20">
        <v>2.2252747252747254</v>
      </c>
      <c r="I31" s="31">
        <v>0.89</v>
      </c>
      <c r="J31" s="40">
        <f>$I$31*J39*$B$45</f>
        <v>5694.576000000001</v>
      </c>
      <c r="K31" s="10" t="s">
        <v>24</v>
      </c>
      <c r="L31" s="20">
        <v>2.2252747252747254</v>
      </c>
      <c r="M31" s="31">
        <v>0.89</v>
      </c>
      <c r="N31" s="40">
        <f>$P$31*N39*$B$45</f>
        <v>3509.4480000000003</v>
      </c>
      <c r="O31" s="10" t="s">
        <v>24</v>
      </c>
      <c r="P31" s="31">
        <v>0.89</v>
      </c>
      <c r="Q31" s="21">
        <f>$P$31*Q39*$B$45</f>
        <v>6304.4039999999995</v>
      </c>
      <c r="R31" s="10" t="s">
        <v>24</v>
      </c>
      <c r="S31" s="20">
        <v>2.2252747252747254</v>
      </c>
      <c r="T31" s="9">
        <v>0.72</v>
      </c>
      <c r="U31" s="21">
        <f aca="true" t="shared" si="19" ref="U31:AL31">$T$31*U39*$B$45</f>
        <v>3507.84</v>
      </c>
      <c r="V31" s="21">
        <f t="shared" si="19"/>
        <v>4490.2080000000005</v>
      </c>
      <c r="W31" s="21">
        <f t="shared" si="19"/>
        <v>4558.464</v>
      </c>
      <c r="X31" s="21">
        <f t="shared" si="19"/>
        <v>6270.048000000001</v>
      </c>
      <c r="Y31" s="21">
        <f t="shared" si="19"/>
        <v>2780.352</v>
      </c>
      <c r="Z31" s="21">
        <f t="shared" si="19"/>
        <v>6072.191999999999</v>
      </c>
      <c r="AA31" s="21">
        <f t="shared" si="19"/>
        <v>2650.752</v>
      </c>
      <c r="AB31" s="21">
        <f t="shared" si="19"/>
        <v>2771.712</v>
      </c>
      <c r="AC31" s="21">
        <f t="shared" si="19"/>
        <v>2956.6079999999997</v>
      </c>
      <c r="AD31" s="21">
        <f t="shared" si="19"/>
        <v>6246.719999999999</v>
      </c>
      <c r="AE31" s="21">
        <f t="shared" si="19"/>
        <v>6105.024</v>
      </c>
      <c r="AF31" s="21">
        <f t="shared" si="19"/>
        <v>6092.928</v>
      </c>
      <c r="AG31" s="21">
        <f t="shared" si="19"/>
        <v>3496.6079999999993</v>
      </c>
      <c r="AH31" s="40">
        <f t="shared" si="19"/>
        <v>3494.88</v>
      </c>
      <c r="AI31" s="40">
        <f t="shared" si="19"/>
        <v>6179.3279999999995</v>
      </c>
      <c r="AJ31" s="40">
        <f t="shared" si="19"/>
        <v>6013.4400000000005</v>
      </c>
      <c r="AK31" s="40">
        <f t="shared" si="19"/>
        <v>4419.36</v>
      </c>
      <c r="AL31" s="40">
        <f t="shared" si="19"/>
        <v>4361.472</v>
      </c>
      <c r="AM31" s="10" t="s">
        <v>24</v>
      </c>
      <c r="AN31" s="20">
        <v>2.2252747252747254</v>
      </c>
      <c r="AO31" s="9">
        <v>0.72</v>
      </c>
      <c r="AP31" s="21">
        <f>$T$31*AP39*$B$45</f>
        <v>2407.968</v>
      </c>
      <c r="AQ31" s="21">
        <f>$T$31*AQ39*$B$45</f>
        <v>1336.6079999999997</v>
      </c>
      <c r="AR31" s="21">
        <f>$T$31*AR39*$B$45</f>
        <v>1635.552</v>
      </c>
      <c r="AS31" s="21">
        <f>$T$31*AS39*$B$45</f>
        <v>4394.304</v>
      </c>
      <c r="AT31" s="21">
        <f>$T$31*AT39*$B$45</f>
        <v>6296.832</v>
      </c>
      <c r="CS31" s="1"/>
      <c r="CT31" s="1"/>
      <c r="CU31" s="1"/>
      <c r="CV31" s="1"/>
    </row>
    <row r="32" spans="1:100" ht="12.75">
      <c r="A32" s="59" t="s">
        <v>38</v>
      </c>
      <c r="B32" s="59"/>
      <c r="C32" s="59"/>
      <c r="D32" s="59"/>
      <c r="E32" s="59"/>
      <c r="F32" s="59"/>
      <c r="G32" s="7" t="s">
        <v>50</v>
      </c>
      <c r="H32" s="17">
        <v>0.8379120879120879</v>
      </c>
      <c r="I32" s="31">
        <v>0.58</v>
      </c>
      <c r="J32" s="38">
        <f>$I$32*J39*$B$45</f>
        <v>3711.072</v>
      </c>
      <c r="K32" s="7" t="s">
        <v>50</v>
      </c>
      <c r="L32" s="17">
        <v>0.8379120879120879</v>
      </c>
      <c r="M32" s="31">
        <v>0.58</v>
      </c>
      <c r="N32" s="38">
        <f>$P$32*N39*$B$45</f>
        <v>2287.056</v>
      </c>
      <c r="O32" s="7" t="s">
        <v>50</v>
      </c>
      <c r="P32" s="31">
        <v>0.58</v>
      </c>
      <c r="Q32" s="21">
        <f>$P$32*Q39*$B$45</f>
        <v>4108.487999999999</v>
      </c>
      <c r="R32" s="7" t="s">
        <v>50</v>
      </c>
      <c r="S32" s="17">
        <v>0.8379120879120879</v>
      </c>
      <c r="T32" s="9">
        <v>0.64</v>
      </c>
      <c r="U32" s="21">
        <f aca="true" t="shared" si="20" ref="U32:AL32">$T$32*U39*$B$45</f>
        <v>3118.0800000000004</v>
      </c>
      <c r="V32" s="21">
        <f t="shared" si="20"/>
        <v>3991.2960000000007</v>
      </c>
      <c r="W32" s="21">
        <f t="shared" si="20"/>
        <v>4051.9680000000008</v>
      </c>
      <c r="X32" s="21">
        <f t="shared" si="20"/>
        <v>5573.376</v>
      </c>
      <c r="Y32" s="21">
        <f t="shared" si="20"/>
        <v>2471.424</v>
      </c>
      <c r="Z32" s="21">
        <f t="shared" si="20"/>
        <v>5397.504</v>
      </c>
      <c r="AA32" s="21">
        <f t="shared" si="20"/>
        <v>2356.224</v>
      </c>
      <c r="AB32" s="21">
        <f t="shared" si="20"/>
        <v>2463.744</v>
      </c>
      <c r="AC32" s="21">
        <f t="shared" si="20"/>
        <v>2628.096</v>
      </c>
      <c r="AD32" s="21">
        <f t="shared" si="20"/>
        <v>5552.64</v>
      </c>
      <c r="AE32" s="21">
        <f t="shared" si="20"/>
        <v>5426.688</v>
      </c>
      <c r="AF32" s="21">
        <f t="shared" si="20"/>
        <v>5415.936000000001</v>
      </c>
      <c r="AG32" s="21">
        <f t="shared" si="20"/>
        <v>3108.0959999999995</v>
      </c>
      <c r="AH32" s="38">
        <f t="shared" si="20"/>
        <v>3106.56</v>
      </c>
      <c r="AI32" s="38">
        <f t="shared" si="20"/>
        <v>5492.736000000001</v>
      </c>
      <c r="AJ32" s="38">
        <f t="shared" si="20"/>
        <v>5345.28</v>
      </c>
      <c r="AK32" s="38">
        <f t="shared" si="20"/>
        <v>3928.32</v>
      </c>
      <c r="AL32" s="38">
        <f t="shared" si="20"/>
        <v>3876.864</v>
      </c>
      <c r="AM32" s="7" t="s">
        <v>50</v>
      </c>
      <c r="AN32" s="17">
        <v>0.8379120879120879</v>
      </c>
      <c r="AO32" s="9">
        <v>0.64</v>
      </c>
      <c r="AP32" s="21">
        <f>$T$32*AP39*$B$45</f>
        <v>2140.416</v>
      </c>
      <c r="AQ32" s="21">
        <f>$T$32*AQ39*$B$45</f>
        <v>1188.096</v>
      </c>
      <c r="AR32" s="21">
        <f>$T$32*AR39*$B$45</f>
        <v>1453.824</v>
      </c>
      <c r="AS32" s="21">
        <f>$T$32*AS39*$B$45</f>
        <v>3906.0480000000002</v>
      </c>
      <c r="AT32" s="21">
        <f>$T$32*AT39*$B$45</f>
        <v>5597.183999999999</v>
      </c>
      <c r="CS32" s="1"/>
      <c r="CT32" s="1"/>
      <c r="CU32" s="1"/>
      <c r="CV32" s="1"/>
    </row>
    <row r="33" spans="1:100" ht="12.75">
      <c r="A33" s="59" t="s">
        <v>42</v>
      </c>
      <c r="B33" s="59"/>
      <c r="C33" s="59"/>
      <c r="D33" s="59"/>
      <c r="E33" s="59"/>
      <c r="F33" s="59"/>
      <c r="G33" s="7" t="s">
        <v>48</v>
      </c>
      <c r="H33" s="17">
        <v>0.8379120879120879</v>
      </c>
      <c r="I33" s="31">
        <v>0.32</v>
      </c>
      <c r="J33" s="38">
        <f>$I$33*J39*$B$45</f>
        <v>2047.4880000000003</v>
      </c>
      <c r="K33" s="7" t="s">
        <v>48</v>
      </c>
      <c r="L33" s="17">
        <v>0.8379120879120879</v>
      </c>
      <c r="M33" s="31">
        <v>0.32</v>
      </c>
      <c r="N33" s="38">
        <f>$P$33*N39*$B$45</f>
        <v>1261.824</v>
      </c>
      <c r="O33" s="7" t="s">
        <v>48</v>
      </c>
      <c r="P33" s="31">
        <v>0.32</v>
      </c>
      <c r="Q33" s="21">
        <f>$P$33*Q39*$B$45</f>
        <v>2266.752</v>
      </c>
      <c r="R33" s="7" t="s">
        <v>48</v>
      </c>
      <c r="S33" s="17">
        <v>0.8379120879120879</v>
      </c>
      <c r="T33" s="9">
        <v>0.32</v>
      </c>
      <c r="U33" s="21">
        <f aca="true" t="shared" si="21" ref="U33:AL33">$T$33*U39*$B$45</f>
        <v>1559.0400000000002</v>
      </c>
      <c r="V33" s="21">
        <f t="shared" si="21"/>
        <v>1995.6480000000004</v>
      </c>
      <c r="W33" s="21">
        <f t="shared" si="21"/>
        <v>2025.9840000000004</v>
      </c>
      <c r="X33" s="21">
        <f t="shared" si="21"/>
        <v>2786.688</v>
      </c>
      <c r="Y33" s="21">
        <f t="shared" si="21"/>
        <v>1235.712</v>
      </c>
      <c r="Z33" s="21">
        <f t="shared" si="21"/>
        <v>2698.752</v>
      </c>
      <c r="AA33" s="21">
        <f t="shared" si="21"/>
        <v>1178.112</v>
      </c>
      <c r="AB33" s="21">
        <f t="shared" si="21"/>
        <v>1231.872</v>
      </c>
      <c r="AC33" s="21">
        <f t="shared" si="21"/>
        <v>1314.048</v>
      </c>
      <c r="AD33" s="21">
        <f t="shared" si="21"/>
        <v>2776.32</v>
      </c>
      <c r="AE33" s="21">
        <f t="shared" si="21"/>
        <v>2713.344</v>
      </c>
      <c r="AF33" s="21">
        <f t="shared" si="21"/>
        <v>2707.9680000000003</v>
      </c>
      <c r="AG33" s="21">
        <f t="shared" si="21"/>
        <v>1554.0479999999998</v>
      </c>
      <c r="AH33" s="38">
        <f t="shared" si="21"/>
        <v>1553.28</v>
      </c>
      <c r="AI33" s="38">
        <f t="shared" si="21"/>
        <v>2746.3680000000004</v>
      </c>
      <c r="AJ33" s="38">
        <f t="shared" si="21"/>
        <v>2672.64</v>
      </c>
      <c r="AK33" s="38">
        <f t="shared" si="21"/>
        <v>1964.16</v>
      </c>
      <c r="AL33" s="38">
        <f t="shared" si="21"/>
        <v>1938.432</v>
      </c>
      <c r="AM33" s="7" t="s">
        <v>48</v>
      </c>
      <c r="AN33" s="17">
        <v>0.8379120879120879</v>
      </c>
      <c r="AO33" s="9">
        <v>0.32</v>
      </c>
      <c r="AP33" s="21">
        <f>$T$33*AP39*$B$45</f>
        <v>1070.208</v>
      </c>
      <c r="AQ33" s="21">
        <f>$T$33*AQ39*$B$45</f>
        <v>594.048</v>
      </c>
      <c r="AR33" s="21">
        <f>$T$33*AR39*$B$45</f>
        <v>726.912</v>
      </c>
      <c r="AS33" s="21">
        <f>$T$33*AS39*$B$45</f>
        <v>1953.0240000000001</v>
      </c>
      <c r="AT33" s="21">
        <f>$T$33*AT39*$B$45</f>
        <v>2798.5919999999996</v>
      </c>
      <c r="CS33" s="1"/>
      <c r="CT33" s="1"/>
      <c r="CU33" s="1"/>
      <c r="CV33" s="1"/>
    </row>
    <row r="34" spans="1:100" ht="12.75">
      <c r="A34" s="59" t="s">
        <v>43</v>
      </c>
      <c r="B34" s="59"/>
      <c r="C34" s="59"/>
      <c r="D34" s="59"/>
      <c r="E34" s="59"/>
      <c r="F34" s="59"/>
      <c r="G34" s="7" t="s">
        <v>48</v>
      </c>
      <c r="H34" s="17">
        <v>0.8379120879120879</v>
      </c>
      <c r="I34" s="31">
        <v>0</v>
      </c>
      <c r="J34" s="38">
        <f>$I$34*J39*$B$45</f>
        <v>0</v>
      </c>
      <c r="K34" s="7" t="s">
        <v>48</v>
      </c>
      <c r="L34" s="17">
        <v>0.8379120879120879</v>
      </c>
      <c r="M34" s="31">
        <v>0</v>
      </c>
      <c r="N34" s="38">
        <f>$P$34*N39*$B$45</f>
        <v>0</v>
      </c>
      <c r="O34" s="7" t="s">
        <v>48</v>
      </c>
      <c r="P34" s="31">
        <v>0</v>
      </c>
      <c r="Q34" s="21">
        <f>$P$34*Q39*$B$45</f>
        <v>0</v>
      </c>
      <c r="R34" s="7" t="s">
        <v>48</v>
      </c>
      <c r="S34" s="17">
        <v>0.8379120879120879</v>
      </c>
      <c r="T34" s="9">
        <v>0</v>
      </c>
      <c r="U34" s="21">
        <f aca="true" t="shared" si="22" ref="U34:AL34">$P$34*U39*$B$45</f>
        <v>0</v>
      </c>
      <c r="V34" s="21">
        <f t="shared" si="22"/>
        <v>0</v>
      </c>
      <c r="W34" s="21">
        <f t="shared" si="22"/>
        <v>0</v>
      </c>
      <c r="X34" s="21">
        <f t="shared" si="22"/>
        <v>0</v>
      </c>
      <c r="Y34" s="21">
        <f t="shared" si="22"/>
        <v>0</v>
      </c>
      <c r="Z34" s="21">
        <f t="shared" si="22"/>
        <v>0</v>
      </c>
      <c r="AA34" s="21">
        <f t="shared" si="22"/>
        <v>0</v>
      </c>
      <c r="AB34" s="21">
        <f t="shared" si="22"/>
        <v>0</v>
      </c>
      <c r="AC34" s="21">
        <f t="shared" si="22"/>
        <v>0</v>
      </c>
      <c r="AD34" s="21">
        <f t="shared" si="22"/>
        <v>0</v>
      </c>
      <c r="AE34" s="21">
        <f t="shared" si="22"/>
        <v>0</v>
      </c>
      <c r="AF34" s="21">
        <f t="shared" si="22"/>
        <v>0</v>
      </c>
      <c r="AG34" s="21">
        <f t="shared" si="22"/>
        <v>0</v>
      </c>
      <c r="AH34" s="38">
        <f t="shared" si="22"/>
        <v>0</v>
      </c>
      <c r="AI34" s="38">
        <f t="shared" si="22"/>
        <v>0</v>
      </c>
      <c r="AJ34" s="38">
        <f t="shared" si="22"/>
        <v>0</v>
      </c>
      <c r="AK34" s="38">
        <f t="shared" si="22"/>
        <v>0</v>
      </c>
      <c r="AL34" s="38">
        <f t="shared" si="22"/>
        <v>0</v>
      </c>
      <c r="AM34" s="7" t="s">
        <v>48</v>
      </c>
      <c r="AN34" s="17">
        <v>0.8379120879120879</v>
      </c>
      <c r="AO34" s="9">
        <v>0</v>
      </c>
      <c r="AP34" s="21">
        <f>$P$34*AP39*$B$45</f>
        <v>0</v>
      </c>
      <c r="AQ34" s="21">
        <f>$P$34*AQ39*$B$45</f>
        <v>0</v>
      </c>
      <c r="AR34" s="21">
        <f>$P$34*AR39*$B$45</f>
        <v>0</v>
      </c>
      <c r="AS34" s="21">
        <f>$P$34*AS39*$B$45</f>
        <v>0</v>
      </c>
      <c r="AT34" s="21">
        <f>$P$34*AT39*$B$45</f>
        <v>0</v>
      </c>
      <c r="CS34" s="1"/>
      <c r="CT34" s="1"/>
      <c r="CU34" s="1"/>
      <c r="CV34" s="1"/>
    </row>
    <row r="35" spans="1:100" ht="12.75">
      <c r="A35" s="59" t="s">
        <v>44</v>
      </c>
      <c r="B35" s="59"/>
      <c r="C35" s="59"/>
      <c r="D35" s="59"/>
      <c r="E35" s="59"/>
      <c r="F35" s="59"/>
      <c r="G35" s="7" t="s">
        <v>21</v>
      </c>
      <c r="H35" s="17">
        <v>0.8379120879120879</v>
      </c>
      <c r="I35" s="31">
        <v>0</v>
      </c>
      <c r="J35" s="38">
        <f>$I$35*J39*$B$45</f>
        <v>0</v>
      </c>
      <c r="K35" s="7" t="s">
        <v>21</v>
      </c>
      <c r="L35" s="17">
        <v>0.8379120879120879</v>
      </c>
      <c r="M35" s="31">
        <v>0</v>
      </c>
      <c r="N35" s="38">
        <f>$P$35*N39*$B$45</f>
        <v>0</v>
      </c>
      <c r="O35" s="7" t="s">
        <v>21</v>
      </c>
      <c r="P35" s="31">
        <v>0</v>
      </c>
      <c r="Q35" s="21">
        <f>$P$35*Q39*$B$45</f>
        <v>0</v>
      </c>
      <c r="R35" s="7" t="s">
        <v>21</v>
      </c>
      <c r="S35" s="17">
        <v>0.8379120879120879</v>
      </c>
      <c r="T35" s="9">
        <v>0</v>
      </c>
      <c r="U35" s="21">
        <f aca="true" t="shared" si="23" ref="U35:AL35">$P$35*U39*$B$45</f>
        <v>0</v>
      </c>
      <c r="V35" s="21">
        <f t="shared" si="23"/>
        <v>0</v>
      </c>
      <c r="W35" s="21">
        <f t="shared" si="23"/>
        <v>0</v>
      </c>
      <c r="X35" s="21">
        <f t="shared" si="23"/>
        <v>0</v>
      </c>
      <c r="Y35" s="21">
        <f t="shared" si="23"/>
        <v>0</v>
      </c>
      <c r="Z35" s="21">
        <f t="shared" si="23"/>
        <v>0</v>
      </c>
      <c r="AA35" s="21">
        <f t="shared" si="23"/>
        <v>0</v>
      </c>
      <c r="AB35" s="21">
        <f t="shared" si="23"/>
        <v>0</v>
      </c>
      <c r="AC35" s="21">
        <f t="shared" si="23"/>
        <v>0</v>
      </c>
      <c r="AD35" s="21">
        <f t="shared" si="23"/>
        <v>0</v>
      </c>
      <c r="AE35" s="21">
        <f t="shared" si="23"/>
        <v>0</v>
      </c>
      <c r="AF35" s="21">
        <f t="shared" si="23"/>
        <v>0</v>
      </c>
      <c r="AG35" s="21">
        <f t="shared" si="23"/>
        <v>0</v>
      </c>
      <c r="AH35" s="38">
        <f t="shared" si="23"/>
        <v>0</v>
      </c>
      <c r="AI35" s="38">
        <f t="shared" si="23"/>
        <v>0</v>
      </c>
      <c r="AJ35" s="38">
        <f t="shared" si="23"/>
        <v>0</v>
      </c>
      <c r="AK35" s="38">
        <f t="shared" si="23"/>
        <v>0</v>
      </c>
      <c r="AL35" s="38">
        <f t="shared" si="23"/>
        <v>0</v>
      </c>
      <c r="AM35" s="7" t="s">
        <v>21</v>
      </c>
      <c r="AN35" s="17">
        <v>0.8379120879120879</v>
      </c>
      <c r="AO35" s="9">
        <v>0</v>
      </c>
      <c r="AP35" s="21">
        <f>$P$35*AP39*$B$45</f>
        <v>0</v>
      </c>
      <c r="AQ35" s="21">
        <f>$P$35*AQ39*$B$45</f>
        <v>0</v>
      </c>
      <c r="AR35" s="21">
        <f>$P$35*AR39*$B$45</f>
        <v>0</v>
      </c>
      <c r="AS35" s="21">
        <f>$P$35*AS39*$B$45</f>
        <v>0</v>
      </c>
      <c r="AT35" s="21">
        <f>$P$35*AT39*$B$45</f>
        <v>0</v>
      </c>
      <c r="CS35" s="1"/>
      <c r="CT35" s="1"/>
      <c r="CU35" s="1"/>
      <c r="CV35" s="1"/>
    </row>
    <row r="36" spans="1:100" ht="12.75">
      <c r="A36" s="57" t="s">
        <v>39</v>
      </c>
      <c r="B36" s="57"/>
      <c r="C36" s="57"/>
      <c r="D36" s="57"/>
      <c r="E36" s="57"/>
      <c r="F36" s="57"/>
      <c r="G36" s="8"/>
      <c r="H36" s="19">
        <f>SUM(H38:H40)</f>
        <v>114.22570239999999</v>
      </c>
      <c r="I36" s="32">
        <v>0.62</v>
      </c>
      <c r="J36" s="22">
        <f>$I$36*J39*$B$45</f>
        <v>3967.008</v>
      </c>
      <c r="K36" s="8"/>
      <c r="L36" s="19">
        <f>SUM(L38:L40)</f>
        <v>114.22570239999999</v>
      </c>
      <c r="M36" s="32">
        <v>0</v>
      </c>
      <c r="N36" s="22">
        <v>0</v>
      </c>
      <c r="O36" s="8"/>
      <c r="P36" s="32">
        <v>0</v>
      </c>
      <c r="Q36" s="22">
        <f>$P$36*Q39*$B$45</f>
        <v>0</v>
      </c>
      <c r="R36" s="8"/>
      <c r="S36" s="19">
        <f>SUM(S38:S40)</f>
        <v>114.22570239999999</v>
      </c>
      <c r="T36" s="27">
        <v>0.62</v>
      </c>
      <c r="U36" s="22">
        <f aca="true" t="shared" si="24" ref="U36:AL36">$T$36*U39*$B$45</f>
        <v>3020.64</v>
      </c>
      <c r="V36" s="22">
        <f t="shared" si="24"/>
        <v>3866.568</v>
      </c>
      <c r="W36" s="22">
        <f t="shared" si="24"/>
        <v>3925.344</v>
      </c>
      <c r="X36" s="22">
        <f t="shared" si="24"/>
        <v>5399.2080000000005</v>
      </c>
      <c r="Y36" s="22">
        <f t="shared" si="24"/>
        <v>2394.192</v>
      </c>
      <c r="Z36" s="22">
        <f t="shared" si="24"/>
        <v>5228.832</v>
      </c>
      <c r="AA36" s="22">
        <f t="shared" si="24"/>
        <v>2282.592</v>
      </c>
      <c r="AB36" s="22">
        <f t="shared" si="24"/>
        <v>2386.7520000000004</v>
      </c>
      <c r="AC36" s="22">
        <f t="shared" si="24"/>
        <v>2545.968</v>
      </c>
      <c r="AD36" s="22">
        <f t="shared" si="24"/>
        <v>5379.12</v>
      </c>
      <c r="AE36" s="22">
        <f t="shared" si="24"/>
        <v>5257.103999999999</v>
      </c>
      <c r="AF36" s="22">
        <f t="shared" si="24"/>
        <v>5246.688</v>
      </c>
      <c r="AG36" s="22">
        <f t="shared" si="24"/>
        <v>3010.968</v>
      </c>
      <c r="AH36" s="38">
        <f t="shared" si="24"/>
        <v>3009.48</v>
      </c>
      <c r="AI36" s="22">
        <f t="shared" si="24"/>
        <v>5321.088000000001</v>
      </c>
      <c r="AJ36" s="22">
        <f t="shared" si="24"/>
        <v>5178.24</v>
      </c>
      <c r="AK36" s="22">
        <f t="shared" si="24"/>
        <v>3805.56</v>
      </c>
      <c r="AL36" s="22">
        <f t="shared" si="24"/>
        <v>3755.712</v>
      </c>
      <c r="AM36" s="8"/>
      <c r="AN36" s="19">
        <f>SUM(AN38:AN40)</f>
        <v>114.22570239999999</v>
      </c>
      <c r="AO36" s="27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CS36" s="1"/>
      <c r="CT36" s="1"/>
      <c r="CU36" s="1"/>
      <c r="CV36" s="1"/>
    </row>
    <row r="37" spans="1:100" ht="12.75">
      <c r="A37" s="65" t="s">
        <v>41</v>
      </c>
      <c r="B37" s="66"/>
      <c r="C37" s="66"/>
      <c r="D37" s="66"/>
      <c r="E37" s="66"/>
      <c r="F37" s="67"/>
      <c r="G37" s="8"/>
      <c r="H37" s="19"/>
      <c r="I37" s="32">
        <v>1.15</v>
      </c>
      <c r="J37" s="39">
        <f>$I$37*J39*$B$45</f>
        <v>7358.16</v>
      </c>
      <c r="K37" s="8"/>
      <c r="L37" s="19"/>
      <c r="M37" s="32">
        <v>1.15</v>
      </c>
      <c r="N37" s="39">
        <f>$P$37*N39*$B$45</f>
        <v>4534.68</v>
      </c>
      <c r="O37" s="8"/>
      <c r="P37" s="32">
        <v>1.15</v>
      </c>
      <c r="Q37" s="22">
        <f>$P$37*Q39*$B$45</f>
        <v>8146.139999999999</v>
      </c>
      <c r="R37" s="8"/>
      <c r="S37" s="19"/>
      <c r="T37" s="27">
        <v>1.21</v>
      </c>
      <c r="U37" s="22">
        <f aca="true" t="shared" si="25" ref="U37:AL37">$T$37*U39*$B$45</f>
        <v>5895.12</v>
      </c>
      <c r="V37" s="22">
        <f t="shared" si="25"/>
        <v>7546.044</v>
      </c>
      <c r="W37" s="22">
        <f t="shared" si="25"/>
        <v>7660.7519999999995</v>
      </c>
      <c r="X37" s="22">
        <f t="shared" si="25"/>
        <v>10537.164</v>
      </c>
      <c r="Y37" s="22">
        <f t="shared" si="25"/>
        <v>4672.536</v>
      </c>
      <c r="Z37" s="22">
        <f t="shared" si="25"/>
        <v>10204.655999999999</v>
      </c>
      <c r="AA37" s="22">
        <f t="shared" si="25"/>
        <v>4454.736</v>
      </c>
      <c r="AB37" s="22">
        <f t="shared" si="25"/>
        <v>4658.016</v>
      </c>
      <c r="AC37" s="22">
        <f t="shared" si="25"/>
        <v>4968.744</v>
      </c>
      <c r="AD37" s="22">
        <f t="shared" si="25"/>
        <v>10497.96</v>
      </c>
      <c r="AE37" s="22">
        <f t="shared" si="25"/>
        <v>10259.832</v>
      </c>
      <c r="AF37" s="22">
        <f t="shared" si="25"/>
        <v>10239.504</v>
      </c>
      <c r="AG37" s="22">
        <f t="shared" si="25"/>
        <v>5876.244</v>
      </c>
      <c r="AH37" s="39">
        <f t="shared" si="25"/>
        <v>5873.34</v>
      </c>
      <c r="AI37" s="39">
        <f t="shared" si="25"/>
        <v>10384.704000000002</v>
      </c>
      <c r="AJ37" s="39">
        <f t="shared" si="25"/>
        <v>10105.92</v>
      </c>
      <c r="AK37" s="39">
        <f t="shared" si="25"/>
        <v>7426.98</v>
      </c>
      <c r="AL37" s="39">
        <f t="shared" si="25"/>
        <v>7329.696</v>
      </c>
      <c r="AM37" s="8"/>
      <c r="AN37" s="19"/>
      <c r="AO37" s="27">
        <v>1.21</v>
      </c>
      <c r="AP37" s="22">
        <f>$T$37*AP39*$B$45</f>
        <v>4046.7239999999997</v>
      </c>
      <c r="AQ37" s="22">
        <f>$T$37*AQ39*$B$45</f>
        <v>2246.2439999999997</v>
      </c>
      <c r="AR37" s="22">
        <f>$T$37*AR39*$B$45</f>
        <v>2748.636</v>
      </c>
      <c r="AS37" s="22">
        <f>$T$37*AS39*$B$45</f>
        <v>7384.872000000001</v>
      </c>
      <c r="AT37" s="22">
        <f>$T$37*AT39*$B$45</f>
        <v>10582.176</v>
      </c>
      <c r="CS37" s="1"/>
      <c r="CT37" s="1"/>
      <c r="CU37" s="1"/>
      <c r="CV37" s="1"/>
    </row>
    <row r="38" spans="1:100" ht="12.75">
      <c r="A38" s="64" t="s">
        <v>25</v>
      </c>
      <c r="B38" s="64"/>
      <c r="C38" s="64"/>
      <c r="D38" s="64"/>
      <c r="E38" s="64"/>
      <c r="F38" s="64"/>
      <c r="G38" s="11"/>
      <c r="H38" s="24">
        <f>H29+H24+H15+H10</f>
        <v>99.99999999999999</v>
      </c>
      <c r="I38" s="32"/>
      <c r="J38" s="39">
        <f>J29+J24+J15+J10+J36+J37</f>
        <v>96679.82400000002</v>
      </c>
      <c r="K38" s="11"/>
      <c r="L38" s="24">
        <f>L29+L24+L15+L10</f>
        <v>99.99999999999999</v>
      </c>
      <c r="M38" s="32"/>
      <c r="N38" s="39">
        <f>N29+N24+N15+N10+N36+N37</f>
        <v>57136.96800000001</v>
      </c>
      <c r="O38" s="11"/>
      <c r="P38" s="32"/>
      <c r="Q38" s="16">
        <f>Q29+Q24+Q15+Q10+Q36+Q37</f>
        <v>102641.36399999999</v>
      </c>
      <c r="R38" s="11"/>
      <c r="S38" s="24">
        <f>S29+S24+S15+S10</f>
        <v>99.99999999999999</v>
      </c>
      <c r="T38" s="9"/>
      <c r="U38" s="16">
        <f aca="true" t="shared" si="26" ref="U38:AG38">U29+U24+U15+U10+U36+U37</f>
        <v>76734</v>
      </c>
      <c r="V38" s="16">
        <f t="shared" si="26"/>
        <v>98223.3</v>
      </c>
      <c r="W38" s="16">
        <f t="shared" si="26"/>
        <v>99716.4</v>
      </c>
      <c r="X38" s="16">
        <f t="shared" si="26"/>
        <v>137157.30000000002</v>
      </c>
      <c r="Y38" s="16">
        <f t="shared" si="26"/>
        <v>60820.200000000004</v>
      </c>
      <c r="Z38" s="16">
        <f t="shared" si="26"/>
        <v>132829.19999999998</v>
      </c>
      <c r="AA38" s="16">
        <f>AA29+AA24+AA15+AA10+AA36+AA37</f>
        <v>57985.2</v>
      </c>
      <c r="AB38" s="16">
        <f>AB29+AB24+AB15+AB10+AB36+AB37</f>
        <v>60631.2</v>
      </c>
      <c r="AC38" s="16">
        <f>AC29+AC24+AC15+AC10+AC36+AC37</f>
        <v>64675.8</v>
      </c>
      <c r="AD38" s="16">
        <f>AD29+AD24+AD15+AD10+AD36+AD37</f>
        <v>136647</v>
      </c>
      <c r="AE38" s="16">
        <f t="shared" si="26"/>
        <v>133547.4</v>
      </c>
      <c r="AF38" s="16">
        <f t="shared" si="26"/>
        <v>133282.80000000002</v>
      </c>
      <c r="AG38" s="16">
        <f t="shared" si="26"/>
        <v>76488.3</v>
      </c>
      <c r="AH38" s="39">
        <f>AH29+AH24+AH15+AH10+AH36+AH37</f>
        <v>76450.49999999999</v>
      </c>
      <c r="AI38" s="39">
        <f>AI29+AI24+AI15+AI10+AI36+AI37</f>
        <v>135172.80000000002</v>
      </c>
      <c r="AJ38" s="39">
        <f>AJ29+AJ24+AJ15+AJ10+AJ36+AJ37</f>
        <v>131544</v>
      </c>
      <c r="AK38" s="39">
        <f>AK29+AK24+AK15+AK10+AK36+AK37</f>
        <v>96673.5</v>
      </c>
      <c r="AL38" s="39">
        <f>AL29+AL24+AL15+AL10+AL36+AL37</f>
        <v>95407.2</v>
      </c>
      <c r="AM38" s="11"/>
      <c r="AN38" s="24">
        <f>AN29+AN24+AN15+AN10</f>
        <v>99.99999999999999</v>
      </c>
      <c r="AO38" s="9"/>
      <c r="AP38" s="16">
        <f>AP29+AP24+AP15+AP10+AP36+AP37</f>
        <v>50600.772000000004</v>
      </c>
      <c r="AQ38" s="16">
        <f>AQ29+AQ24+AQ15+AQ10+AQ36+AQ37</f>
        <v>28087.332</v>
      </c>
      <c r="AR38" s="16">
        <f>AR29+AR24+AR15+AR10+AR36+AR37</f>
        <v>34369.308000000005</v>
      </c>
      <c r="AS38" s="16">
        <f>AS29+AS24+AS15+AS10+AS36+AS37</f>
        <v>92341.416</v>
      </c>
      <c r="AT38" s="16">
        <f>AT29+AT24+AT15+AT10+AT36+AT37</f>
        <v>132320.92799999999</v>
      </c>
      <c r="AU38" s="1">
        <v>2398464.01</v>
      </c>
      <c r="AV38" s="41">
        <f>AU38/12*0.05</f>
        <v>9993.600041666667</v>
      </c>
      <c r="CS38" s="1"/>
      <c r="CT38" s="1"/>
      <c r="CU38" s="1"/>
      <c r="CV38" s="1"/>
    </row>
    <row r="39" spans="1:100" ht="12.75">
      <c r="A39" s="64" t="s">
        <v>26</v>
      </c>
      <c r="B39" s="64"/>
      <c r="C39" s="64"/>
      <c r="D39" s="64"/>
      <c r="E39" s="64"/>
      <c r="F39" s="64"/>
      <c r="G39" s="11"/>
      <c r="H39" s="23"/>
      <c r="I39" s="33"/>
      <c r="J39" s="36">
        <v>533.2</v>
      </c>
      <c r="K39" s="11"/>
      <c r="L39" s="23"/>
      <c r="M39" s="33"/>
      <c r="N39" s="36">
        <v>328.6</v>
      </c>
      <c r="O39" s="11"/>
      <c r="P39" s="33"/>
      <c r="Q39" s="16">
        <v>590.3</v>
      </c>
      <c r="R39" s="11"/>
      <c r="S39" s="23"/>
      <c r="T39" s="28"/>
      <c r="U39" s="16">
        <v>406</v>
      </c>
      <c r="V39" s="16">
        <v>519.7</v>
      </c>
      <c r="W39" s="16">
        <v>527.6</v>
      </c>
      <c r="X39" s="16">
        <v>725.7</v>
      </c>
      <c r="Y39" s="16">
        <v>321.8</v>
      </c>
      <c r="Z39" s="16">
        <v>702.8</v>
      </c>
      <c r="AA39" s="16">
        <v>306.8</v>
      </c>
      <c r="AB39" s="16">
        <v>320.8</v>
      </c>
      <c r="AC39" s="16">
        <v>342.2</v>
      </c>
      <c r="AD39" s="16">
        <v>723</v>
      </c>
      <c r="AE39" s="16">
        <v>706.6</v>
      </c>
      <c r="AF39" s="16">
        <v>705.2</v>
      </c>
      <c r="AG39" s="16">
        <v>404.7</v>
      </c>
      <c r="AH39" s="36">
        <v>404.5</v>
      </c>
      <c r="AI39" s="36">
        <v>715.2</v>
      </c>
      <c r="AJ39" s="36">
        <v>696</v>
      </c>
      <c r="AK39" s="36">
        <v>511.5</v>
      </c>
      <c r="AL39" s="36">
        <v>504.8</v>
      </c>
      <c r="AM39" s="11"/>
      <c r="AN39" s="23"/>
      <c r="AO39" s="28"/>
      <c r="AP39" s="16">
        <v>278.7</v>
      </c>
      <c r="AQ39" s="16">
        <v>154.7</v>
      </c>
      <c r="AR39" s="16">
        <v>189.3</v>
      </c>
      <c r="AS39" s="16">
        <v>508.6</v>
      </c>
      <c r="AT39" s="16">
        <v>728.8</v>
      </c>
      <c r="CS39" s="1"/>
      <c r="CT39" s="1"/>
      <c r="CU39" s="1"/>
      <c r="CV39" s="1"/>
    </row>
    <row r="40" spans="1:46" s="12" customFormat="1" ht="25.5" customHeight="1">
      <c r="A40" s="63" t="s">
        <v>45</v>
      </c>
      <c r="B40" s="63"/>
      <c r="C40" s="63"/>
      <c r="D40" s="63"/>
      <c r="E40" s="63"/>
      <c r="F40" s="63"/>
      <c r="G40" s="4"/>
      <c r="H40" s="25">
        <f>7.28*1.416*1.2*1.15</f>
        <v>14.225702399999998</v>
      </c>
      <c r="I40" s="29">
        <f>I15+I24+I29+I36+I37</f>
        <v>15.110000000000001</v>
      </c>
      <c r="J40" s="36">
        <f>J38/12/J39</f>
        <v>15.110000000000003</v>
      </c>
      <c r="K40" s="4"/>
      <c r="L40" s="25">
        <f>7.28*1.416*1.2*1.15</f>
        <v>14.225702399999998</v>
      </c>
      <c r="M40" s="29">
        <f>M15+M24+M29+M36+M37</f>
        <v>14.490000000000002</v>
      </c>
      <c r="N40" s="36">
        <f>N38/12/N39</f>
        <v>14.49</v>
      </c>
      <c r="O40" s="4"/>
      <c r="P40" s="29">
        <f>P15+P24+P29+P36+P37</f>
        <v>14.490000000000002</v>
      </c>
      <c r="Q40" s="25">
        <f>Q38/12/Q39</f>
        <v>14.489999999999998</v>
      </c>
      <c r="R40" s="4"/>
      <c r="S40" s="25">
        <f>7.28*1.416*1.2*1.15</f>
        <v>14.225702399999998</v>
      </c>
      <c r="T40" s="29">
        <f>T15+T24+T29+T36+T37</f>
        <v>15.75</v>
      </c>
      <c r="U40" s="25">
        <f aca="true" t="shared" si="27" ref="U40:AG40">U38/12/U39</f>
        <v>15.75</v>
      </c>
      <c r="V40" s="25">
        <f t="shared" si="27"/>
        <v>15.75</v>
      </c>
      <c r="W40" s="25">
        <f t="shared" si="27"/>
        <v>15.749999999999996</v>
      </c>
      <c r="X40" s="25">
        <f t="shared" si="27"/>
        <v>15.750000000000002</v>
      </c>
      <c r="Y40" s="25">
        <f t="shared" si="27"/>
        <v>15.75</v>
      </c>
      <c r="Z40" s="25">
        <f t="shared" si="27"/>
        <v>15.749999999999998</v>
      </c>
      <c r="AA40" s="25">
        <f>AA38/12/AA39</f>
        <v>15.749999999999998</v>
      </c>
      <c r="AB40" s="25">
        <f>AB38/12/AB39</f>
        <v>15.749999999999998</v>
      </c>
      <c r="AC40" s="25">
        <f>AC38/12/AC39</f>
        <v>15.750000000000002</v>
      </c>
      <c r="AD40" s="25">
        <f>AD38/12/AD39</f>
        <v>15.75</v>
      </c>
      <c r="AE40" s="25">
        <f t="shared" si="27"/>
        <v>15.749999999999998</v>
      </c>
      <c r="AF40" s="25">
        <f t="shared" si="27"/>
        <v>15.750000000000002</v>
      </c>
      <c r="AG40" s="25">
        <f t="shared" si="27"/>
        <v>15.750000000000002</v>
      </c>
      <c r="AH40" s="36">
        <f>AH38/12/AH39</f>
        <v>15.749999999999998</v>
      </c>
      <c r="AI40" s="36">
        <f>AI38/12/AI39</f>
        <v>15.750000000000002</v>
      </c>
      <c r="AJ40" s="36">
        <f>AJ38/12/AJ39</f>
        <v>15.75</v>
      </c>
      <c r="AK40" s="36">
        <f>AK38/12/AK39</f>
        <v>15.75</v>
      </c>
      <c r="AL40" s="36">
        <f>AL38/12/AL39</f>
        <v>15.749999999999998</v>
      </c>
      <c r="AM40" s="4"/>
      <c r="AN40" s="25">
        <f>7.28*1.416*1.2*1.15</f>
        <v>14.225702399999998</v>
      </c>
      <c r="AO40" s="29">
        <f>AO15+AO24+AO29+AO36+AO37</f>
        <v>15.129999999999999</v>
      </c>
      <c r="AP40" s="25">
        <f>AP38/12/AP39</f>
        <v>15.130000000000003</v>
      </c>
      <c r="AQ40" s="25">
        <f>AQ38/12/AQ39</f>
        <v>15.13</v>
      </c>
      <c r="AR40" s="25">
        <f>AR38/12/AR39</f>
        <v>15.13</v>
      </c>
      <c r="AS40" s="25">
        <f>AS38/12/AS39</f>
        <v>15.129999999999999</v>
      </c>
      <c r="AT40" s="25">
        <f>AT38/12/AT39</f>
        <v>15.129999999999999</v>
      </c>
    </row>
    <row r="41" ht="15.75">
      <c r="O41" s="44"/>
    </row>
    <row r="42" ht="12.75" customHeight="1" hidden="1"/>
    <row r="43" spans="6:15" ht="15.75">
      <c r="F43" s="35"/>
      <c r="O43" s="44"/>
    </row>
    <row r="44" spans="6:15" ht="15.75">
      <c r="F44" s="35"/>
      <c r="O44" s="45"/>
    </row>
    <row r="45" spans="1:6" ht="12.75">
      <c r="A45" s="1" t="s">
        <v>40</v>
      </c>
      <c r="B45" s="1">
        <v>12</v>
      </c>
      <c r="F45" s="35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</sheetData>
  <sheetProtection/>
  <mergeCells count="42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14:F14"/>
    <mergeCell ref="A12:F12"/>
    <mergeCell ref="A11:F11"/>
    <mergeCell ref="A13:F13"/>
    <mergeCell ref="A15:F15"/>
    <mergeCell ref="A20:F20"/>
    <mergeCell ref="G8:J8"/>
    <mergeCell ref="AM8:AT8"/>
    <mergeCell ref="G7:U7"/>
    <mergeCell ref="A7:F9"/>
    <mergeCell ref="A10:F10"/>
    <mergeCell ref="O8:Q8"/>
    <mergeCell ref="R8:AG8"/>
    <mergeCell ref="K8:N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2015-05-04T07:08:53Z</cp:lastPrinted>
  <dcterms:created xsi:type="dcterms:W3CDTF">2014-04-14T06:00:53Z</dcterms:created>
  <dcterms:modified xsi:type="dcterms:W3CDTF">2015-05-18T08:03:18Z</dcterms:modified>
  <cp:category/>
  <cp:version/>
  <cp:contentType/>
  <cp:contentStatus/>
</cp:coreProperties>
</file>